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f506ae397721dd5/Documents/XLnControl/Websites/Engineers-Excel/Apps/Network_Switch_Drawing/"/>
    </mc:Choice>
  </mc:AlternateContent>
  <xr:revisionPtr revIDLastSave="601" documentId="8_{7BE9D475-68ED-4BEE-84FB-F78453E25837}" xr6:coauthVersionLast="47" xr6:coauthVersionMax="47" xr10:uidLastSave="{806C9B4A-545E-4BF1-AC1E-26F6D5DE7481}"/>
  <bookViews>
    <workbookView xWindow="-120" yWindow="-120" windowWidth="38640" windowHeight="15720" xr2:uid="{F7D24DB0-8F31-4F89-8897-C772664236CF}"/>
  </bookViews>
  <sheets>
    <sheet name="Drawing1" sheetId="1" r:id="rId1"/>
    <sheet name="Drawing2" sheetId="5" r:id="rId2"/>
    <sheet name="Core" sheetId="2" r:id="rId3"/>
    <sheet name="Sales" sheetId="3" r:id="rId4"/>
    <sheet name="Accounts" sheetId="4" r:id="rId5"/>
  </sheets>
  <definedNames>
    <definedName name="Port1" localSheetId="1">Drawing2!$K$19</definedName>
    <definedName name="Port1">Drawing1!$K$19</definedName>
    <definedName name="Port2" localSheetId="1">Drawing2!$M$19</definedName>
    <definedName name="Port2">Drawing1!$M$19</definedName>
    <definedName name="Port3" localSheetId="1">Drawing2!$O$19</definedName>
    <definedName name="Port3">Drawing1!$O$19</definedName>
    <definedName name="Port4" localSheetId="1">Drawing2!$Q$19</definedName>
    <definedName name="Port4">Drawing1!$Q$19</definedName>
    <definedName name="Port5" localSheetId="1">Drawing2!$S$19</definedName>
    <definedName name="Port5">Drawing1!$S$19</definedName>
    <definedName name="Port6" localSheetId="1">Drawing2!$U$19</definedName>
    <definedName name="Port6">Drawing1!$U$19</definedName>
    <definedName name="Port7" localSheetId="1">Drawing2!$W$19</definedName>
    <definedName name="Port7">Drawing1!$W$19</definedName>
    <definedName name="Port8" localSheetId="1">Drawing2!$Y$19</definedName>
    <definedName name="Port8">Drawing1!$Y$19</definedName>
    <definedName name="Switch" localSheetId="1">Drawing2!$Q$4</definedName>
    <definedName name="Switch">Drawing1!$Q$4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8" i="5" l="1" a="1"/>
  <c r="C10" i="5" a="1"/>
  <c r="AC7" i="5" a="1"/>
  <c r="W17" i="1" a="1"/>
  <c r="K17" i="1" a="1"/>
  <c r="C10" i="1" a="1"/>
  <c r="C25" i="1" a="1"/>
  <c r="U17" i="5" a="1"/>
  <c r="M17" i="5" a="1"/>
  <c r="M17" i="1" a="1"/>
  <c r="Y17" i="5" a="1"/>
  <c r="K17" i="5" a="1"/>
  <c r="C25" i="5" a="1"/>
  <c r="S17" i="1" a="1"/>
  <c r="C7" i="1" a="1"/>
  <c r="AC7" i="1" a="1"/>
  <c r="S17" i="5" a="1"/>
  <c r="C28" i="1" a="1"/>
  <c r="U17" i="1" a="1"/>
  <c r="Q17" i="5" a="1"/>
  <c r="C28" i="5" a="1"/>
  <c r="O17" i="1" a="1"/>
  <c r="AC10" i="5" a="1"/>
  <c r="C7" i="5" a="1"/>
  <c r="Q17" i="1" a="1"/>
  <c r="W17" i="5" a="1"/>
  <c r="AC25" i="5" a="1"/>
  <c r="AC28" i="1" a="1"/>
  <c r="Y17" i="1" a="1"/>
  <c r="AC25" i="1" a="1"/>
  <c r="O17" i="5" a="1"/>
  <c r="AC10" i="1" a="1"/>
  <c r="AC10" i="1" l="1"/>
  <c r="O17" i="5"/>
  <c r="AC25" i="1"/>
  <c r="Y17" i="1"/>
  <c r="AC28" i="1"/>
  <c r="AC25" i="5"/>
  <c r="W17" i="5"/>
  <c r="Q17" i="1"/>
  <c r="C7" i="5"/>
  <c r="AC10" i="5"/>
  <c r="O17" i="1"/>
  <c r="C28" i="5"/>
  <c r="Q17" i="5"/>
  <c r="U17" i="1"/>
  <c r="C28" i="1"/>
  <c r="S17" i="5"/>
  <c r="AC7" i="1"/>
  <c r="C7" i="1"/>
  <c r="S17" i="1"/>
  <c r="C25" i="5"/>
  <c r="K17" i="5"/>
  <c r="Y17" i="5"/>
  <c r="M17" i="1"/>
  <c r="M17" i="5"/>
  <c r="U17" i="5"/>
  <c r="C25" i="1"/>
  <c r="C10" i="1"/>
  <c r="K17" i="1"/>
  <c r="W17" i="1"/>
  <c r="AC7" i="5"/>
  <c r="C10" i="5"/>
  <c r="AC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<sst xmlns="http://schemas.openxmlformats.org/spreadsheetml/2006/main" count="184" uniqueCount="49">
  <si>
    <t>Port</t>
  </si>
  <si>
    <t>Name</t>
  </si>
  <si>
    <t>Status</t>
  </si>
  <si>
    <t>Vlan</t>
  </si>
  <si>
    <t>Duplex</t>
  </si>
  <si>
    <t>Speed</t>
  </si>
  <si>
    <t>Type</t>
  </si>
  <si>
    <t>Gi1/0/1</t>
  </si>
  <si>
    <t>connected</t>
  </si>
  <si>
    <t>trunk</t>
  </si>
  <si>
    <t>a-full</t>
  </si>
  <si>
    <t>10/100/1000BaseTX</t>
  </si>
  <si>
    <t>Gi1/0/2</t>
  </si>
  <si>
    <t>disabled</t>
  </si>
  <si>
    <t>auto</t>
  </si>
  <si>
    <t>Gi1/0/3</t>
  </si>
  <si>
    <t>Gi1/0/4</t>
  </si>
  <si>
    <t>Gi1/0/5</t>
  </si>
  <si>
    <t>Gi1/0/6</t>
  </si>
  <si>
    <t>Gi1/0/7</t>
  </si>
  <si>
    <t>Gi1/0/8</t>
  </si>
  <si>
    <t>NETWORK SWTICH CONNECTION DIAGRAM</t>
  </si>
  <si>
    <t>SWITCH</t>
  </si>
  <si>
    <t>Core</t>
  </si>
  <si>
    <t>INTERNET (ISP)</t>
  </si>
  <si>
    <t>MANAGERS OFFICE</t>
  </si>
  <si>
    <t>CORE SWITCH</t>
  </si>
  <si>
    <t>SALES PC1</t>
  </si>
  <si>
    <t>SALES PC2</t>
  </si>
  <si>
    <t>SALES WAP</t>
  </si>
  <si>
    <t>WAP RECEPTION</t>
  </si>
  <si>
    <t>SALES PC3</t>
  </si>
  <si>
    <t>UNUSED</t>
  </si>
  <si>
    <t>SALES PRINTER</t>
  </si>
  <si>
    <t>SALES PC4</t>
  </si>
  <si>
    <t>notconnect</t>
  </si>
  <si>
    <t>RECEPTION PC</t>
  </si>
  <si>
    <t>ACCOUNTS PC1</t>
  </si>
  <si>
    <t>ACCOUNTS PC2</t>
  </si>
  <si>
    <t>ACCOUNTS PC3</t>
  </si>
  <si>
    <t>ACCOUNTS WAP</t>
  </si>
  <si>
    <t>ACCOUNTS PRINTER</t>
  </si>
  <si>
    <t>DIRECTORS OFFICE</t>
  </si>
  <si>
    <t>Port Connected</t>
  </si>
  <si>
    <t>Port Not Connected</t>
  </si>
  <si>
    <t>Port Disabled</t>
  </si>
  <si>
    <t>SALES OFFICE</t>
  </si>
  <si>
    <t>ACCOUNTS OFFICE</t>
  </si>
  <si>
    <t>Accounts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</si>
</sst>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1"/>
      <color theme="4"/>
      <name val="ADLaM Display"/>
    </font>
    <font>
      <sz val="8"/>
      <name val="Aptos Narrow"/>
      <family val="2"/>
      <scheme val="minor"/>
    </font>
    <font>
      <sz val="11"/>
      <color theme="1"/>
      <name val="Consolas"/>
      <family val="3"/>
    </font>
    <font>
      <sz val="12"/>
      <color theme="1"/>
      <name val="Aptos Narrow"/>
      <family val="2"/>
      <scheme val="minor"/>
    </font>
    <font>
      <u/>
      <sz val="14"/>
      <color theme="7" tint="-0.249977111117893"/>
      <name val="ADLaM Display"/>
    </font>
    <font>
      <sz val="11"/>
      <color rgb="FFFFFF00"/>
      <name val="Aptos Narrow"/>
      <family val="2"/>
      <scheme val="minor"/>
    </font>
    <font>
      <u/>
      <sz val="14"/>
      <color rgb="FF0070C0"/>
      <name val="ADLaM Display"/>
    </font>
    <font>
      <b/>
      <sz val="11"/>
      <color theme="0"/>
      <name val="Aptos Black"/>
      <family val="2"/>
    </font>
    <font>
      <sz val="11"/>
      <color rgb="FFE8E8E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0" fillId="2" borderId="0" xfId="0" applyFill="1"/>
    <xf numFmtId="0" fontId="3" fillId="0" borderId="0" xfId="0" applyFont="1"/>
    <xf numFmtId="0" fontId="0" fillId="3" borderId="0" xfId="0" applyFill="1"/>
    <xf numFmtId="0" fontId="4" fillId="0" borderId="0" xfId="0" applyFont="1"/>
    <xf numFmtId="0" fontId="0" fillId="4" borderId="0" xfId="0" applyFill="1"/>
    <xf numFmtId="0" fontId="0" fillId="0" borderId="9" xfId="0" applyBorder="1"/>
    <xf numFmtId="0" fontId="0" fillId="0" borderId="10" xfId="0" applyBorder="1"/>
    <xf numFmtId="0" fontId="5" fillId="0" borderId="10" xfId="0" applyFont="1" applyBorder="1" applyAlignment="1">
      <alignment vertical="center"/>
    </xf>
    <xf numFmtId="0" fontId="0" fillId="0" borderId="11" xfId="0" applyBorder="1"/>
    <xf numFmtId="0" fontId="0" fillId="0" borderId="18" xfId="0" applyBorder="1"/>
    <xf numFmtId="0" fontId="0" fillId="0" borderId="17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7" fillId="0" borderId="10" xfId="0" applyFont="1" applyBorder="1" applyAlignment="1">
      <alignment vertical="center"/>
    </xf>
    <xf numFmtId="0" fontId="9" fillId="0" borderId="0" xfId="0" applyFont="1"/>
    <xf numFmtId="0" fontId="8" fillId="5" borderId="15" xfId="0" applyFont="1" applyFill="1" applyBorder="1" applyAlignment="1">
      <alignment horizontal="center"/>
    </xf>
    <xf numFmtId="0" fontId="8" fillId="5" borderId="19" xfId="0" applyFont="1" applyFill="1" applyBorder="1" applyAlignment="1">
      <alignment horizontal="center"/>
    </xf>
    <xf numFmtId="0" fontId="8" fillId="5" borderId="16" xfId="0" applyFont="1" applyFill="1" applyBorder="1" applyAlignment="1">
      <alignment horizontal="center"/>
    </xf>
    <xf numFmtId="0" fontId="6" fillId="6" borderId="15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0" fontId="6" fillId="6" borderId="16" xfId="0" applyFont="1" applyFill="1" applyBorder="1" applyAlignment="1">
      <alignment horizontal="center"/>
    </xf>
  </cellXfs>
  <cellStyles count="1">
    <cellStyle name="Normal" xfId="0" builtinId="0"/>
  </cellStyles>
  <dxfs count="8"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F2F2F2"/>
      <color rgb="FFE8E8E8"/>
      <color rgb="FFFBE3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engineers-excel.com/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engineers-excel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11</xdr:row>
      <xdr:rowOff>123825</xdr:rowOff>
    </xdr:from>
    <xdr:to>
      <xdr:col>30</xdr:col>
      <xdr:colOff>57150</xdr:colOff>
      <xdr:row>19</xdr:row>
      <xdr:rowOff>85725</xdr:rowOff>
    </xdr:to>
    <xdr:pic>
      <xdr:nvPicPr>
        <xdr:cNvPr id="2" name="Picture 1" descr="Meraki MS130-8X Unit – Rhino Australia">
          <a:extLst>
            <a:ext uri="{FF2B5EF4-FFF2-40B4-BE49-F238E27FC236}">
              <a16:creationId xmlns:a16="http://schemas.microsoft.com/office/drawing/2014/main" id="{AF32AD89-9254-450E-93D0-6EA6A224628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clrChange>
            <a:clrFrom>
              <a:srgbClr val="030303"/>
            </a:clrFrom>
            <a:clrTo>
              <a:srgbClr val="030303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356" t="39823" r="12644" b="38584"/>
        <a:stretch/>
      </xdr:blipFill>
      <xdr:spPr bwMode="auto">
        <a:xfrm>
          <a:off x="1895475" y="2219325"/>
          <a:ext cx="5629275" cy="1485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19050</xdr:colOff>
      <xdr:row>9</xdr:row>
      <xdr:rowOff>85725</xdr:rowOff>
    </xdr:from>
    <xdr:to>
      <xdr:col>10</xdr:col>
      <xdr:colOff>152400</xdr:colOff>
      <xdr:row>16</xdr:row>
      <xdr:rowOff>152400</xdr:rowOff>
    </xdr:to>
    <xdr:grpSp>
      <xdr:nvGrpSpPr>
        <xdr:cNvPr id="28" name="Group 27">
          <a:extLst>
            <a:ext uri="{FF2B5EF4-FFF2-40B4-BE49-F238E27FC236}">
              <a16:creationId xmlns:a16="http://schemas.microsoft.com/office/drawing/2014/main" id="{259180FA-F666-1A48-34FE-E56CB0EB0394}"/>
            </a:ext>
          </a:extLst>
        </xdr:cNvPr>
        <xdr:cNvGrpSpPr/>
      </xdr:nvGrpSpPr>
      <xdr:grpSpPr>
        <a:xfrm>
          <a:off x="1885950" y="1809750"/>
          <a:ext cx="933450" cy="1400175"/>
          <a:chOff x="2419350" y="1800225"/>
          <a:chExt cx="933450" cy="1400175"/>
        </a:xfrm>
      </xdr:grpSpPr>
      <xdr:cxnSp macro="">
        <xdr:nvCxnSpPr>
          <xdr:cNvPr id="25" name="Straight Connector 24">
            <a:extLst>
              <a:ext uri="{FF2B5EF4-FFF2-40B4-BE49-F238E27FC236}">
                <a16:creationId xmlns:a16="http://schemas.microsoft.com/office/drawing/2014/main" id="{B4B82E69-B6B5-8232-9EC4-7DE2708C61DF}"/>
              </a:ext>
            </a:extLst>
          </xdr:cNvPr>
          <xdr:cNvCxnSpPr>
            <a:cxnSpLocks/>
            <a:stCxn id="11" idx="0"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27" name="Straight Connector 26">
            <a:extLst>
              <a:ext uri="{FF2B5EF4-FFF2-40B4-BE49-F238E27FC236}">
                <a16:creationId xmlns:a16="http://schemas.microsoft.com/office/drawing/2014/main" id="{BA262EB6-2FBF-A609-8717-443B75210C80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9524</xdr:colOff>
      <xdr:row>17</xdr:row>
      <xdr:rowOff>128587</xdr:rowOff>
    </xdr:from>
    <xdr:to>
      <xdr:col>12</xdr:col>
      <xdr:colOff>157162</xdr:colOff>
      <xdr:row>24</xdr:row>
      <xdr:rowOff>114302</xdr:rowOff>
    </xdr:to>
    <xdr:grpSp>
      <xdr:nvGrpSpPr>
        <xdr:cNvPr id="29" name="Group 28">
          <a:extLst>
            <a:ext uri="{FF2B5EF4-FFF2-40B4-BE49-F238E27FC236}">
              <a16:creationId xmlns:a16="http://schemas.microsoft.com/office/drawing/2014/main" id="{2B8B821C-2A8A-2811-8BFD-D5BF3D84844C}"/>
            </a:ext>
          </a:extLst>
        </xdr:cNvPr>
        <xdr:cNvGrpSpPr/>
      </xdr:nvGrpSpPr>
      <xdr:grpSpPr>
        <a:xfrm rot="5400000">
          <a:off x="1881185" y="3371851"/>
          <a:ext cx="1319215" cy="1328738"/>
          <a:chOff x="2419350" y="1800225"/>
          <a:chExt cx="933450" cy="1400175"/>
        </a:xfrm>
      </xdr:grpSpPr>
      <xdr:cxnSp macro="">
        <xdr:nvCxnSpPr>
          <xdr:cNvPr id="30" name="Straight Connector 29">
            <a:extLst>
              <a:ext uri="{FF2B5EF4-FFF2-40B4-BE49-F238E27FC236}">
                <a16:creationId xmlns:a16="http://schemas.microsoft.com/office/drawing/2014/main" id="{F208D526-D163-A09D-3EEE-D414773EA6A1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31" name="Straight Connector 30">
            <a:extLst>
              <a:ext uri="{FF2B5EF4-FFF2-40B4-BE49-F238E27FC236}">
                <a16:creationId xmlns:a16="http://schemas.microsoft.com/office/drawing/2014/main" id="{285A24B3-55A7-42FB-AABA-2216F569DE16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19050</xdr:colOff>
      <xdr:row>6</xdr:row>
      <xdr:rowOff>95251</xdr:rowOff>
    </xdr:from>
    <xdr:to>
      <xdr:col>14</xdr:col>
      <xdr:colOff>142875</xdr:colOff>
      <xdr:row>16</xdr:row>
      <xdr:rowOff>152401</xdr:rowOff>
    </xdr:to>
    <xdr:grpSp>
      <xdr:nvGrpSpPr>
        <xdr:cNvPr id="32" name="Group 31">
          <a:extLst>
            <a:ext uri="{FF2B5EF4-FFF2-40B4-BE49-F238E27FC236}">
              <a16:creationId xmlns:a16="http://schemas.microsoft.com/office/drawing/2014/main" id="{D2FA7358-8C01-4817-9C3A-A37421A2B006}"/>
            </a:ext>
          </a:extLst>
        </xdr:cNvPr>
        <xdr:cNvGrpSpPr/>
      </xdr:nvGrpSpPr>
      <xdr:grpSpPr>
        <a:xfrm>
          <a:off x="1885950" y="1247776"/>
          <a:ext cx="1685925" cy="1962150"/>
          <a:chOff x="2419350" y="1800225"/>
          <a:chExt cx="933450" cy="1400175"/>
        </a:xfrm>
      </xdr:grpSpPr>
      <xdr:cxnSp macro="">
        <xdr:nvCxnSpPr>
          <xdr:cNvPr id="33" name="Straight Connector 32">
            <a:extLst>
              <a:ext uri="{FF2B5EF4-FFF2-40B4-BE49-F238E27FC236}">
                <a16:creationId xmlns:a16="http://schemas.microsoft.com/office/drawing/2014/main" id="{4004B235-F1A3-913B-50BC-07E0C7E0A43E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34" name="Straight Connector 33">
            <a:extLst>
              <a:ext uri="{FF2B5EF4-FFF2-40B4-BE49-F238E27FC236}">
                <a16:creationId xmlns:a16="http://schemas.microsoft.com/office/drawing/2014/main" id="{5FCF16A4-410E-B492-337A-2257145FF9F3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22</xdr:col>
      <xdr:colOff>100015</xdr:colOff>
      <xdr:row>9</xdr:row>
      <xdr:rowOff>104771</xdr:rowOff>
    </xdr:from>
    <xdr:to>
      <xdr:col>28</xdr:col>
      <xdr:colOff>1</xdr:colOff>
      <xdr:row>16</xdr:row>
      <xdr:rowOff>176212</xdr:rowOff>
    </xdr:to>
    <xdr:grpSp>
      <xdr:nvGrpSpPr>
        <xdr:cNvPr id="41" name="Group 40">
          <a:extLst>
            <a:ext uri="{FF2B5EF4-FFF2-40B4-BE49-F238E27FC236}">
              <a16:creationId xmlns:a16="http://schemas.microsoft.com/office/drawing/2014/main" id="{02745BB6-3D30-461D-8F71-4E92B3F0D697}"/>
            </a:ext>
          </a:extLst>
        </xdr:cNvPr>
        <xdr:cNvGrpSpPr/>
      </xdr:nvGrpSpPr>
      <xdr:grpSpPr>
        <a:xfrm rot="16200000">
          <a:off x="5024437" y="1857374"/>
          <a:ext cx="1404941" cy="1347786"/>
          <a:chOff x="2419350" y="1800225"/>
          <a:chExt cx="933450" cy="1400175"/>
        </a:xfrm>
      </xdr:grpSpPr>
      <xdr:cxnSp macro="">
        <xdr:nvCxnSpPr>
          <xdr:cNvPr id="42" name="Straight Connector 41">
            <a:extLst>
              <a:ext uri="{FF2B5EF4-FFF2-40B4-BE49-F238E27FC236}">
                <a16:creationId xmlns:a16="http://schemas.microsoft.com/office/drawing/2014/main" id="{4679FFAC-83F7-DEE7-1F8A-7F846FAC327E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43" name="Straight Connector 42">
            <a:extLst>
              <a:ext uri="{FF2B5EF4-FFF2-40B4-BE49-F238E27FC236}">
                <a16:creationId xmlns:a16="http://schemas.microsoft.com/office/drawing/2014/main" id="{D8E9B57B-0942-075A-9F1C-B957E62B48C0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38100</xdr:colOff>
      <xdr:row>17</xdr:row>
      <xdr:rowOff>119064</xdr:rowOff>
    </xdr:from>
    <xdr:to>
      <xdr:col>16</xdr:col>
      <xdr:colOff>147637</xdr:colOff>
      <xdr:row>27</xdr:row>
      <xdr:rowOff>123828</xdr:rowOff>
    </xdr:to>
    <xdr:grpSp>
      <xdr:nvGrpSpPr>
        <xdr:cNvPr id="35" name="Group 34">
          <a:extLst>
            <a:ext uri="{FF2B5EF4-FFF2-40B4-BE49-F238E27FC236}">
              <a16:creationId xmlns:a16="http://schemas.microsoft.com/office/drawing/2014/main" id="{79B822D5-4A3F-4CB5-A874-A38361A2A6C2}"/>
            </a:ext>
          </a:extLst>
        </xdr:cNvPr>
        <xdr:cNvGrpSpPr/>
      </xdr:nvGrpSpPr>
      <xdr:grpSpPr>
        <a:xfrm rot="5400000">
          <a:off x="1976437" y="3295652"/>
          <a:ext cx="1909764" cy="2052637"/>
          <a:chOff x="2419350" y="1800225"/>
          <a:chExt cx="933450" cy="1400175"/>
        </a:xfrm>
      </xdr:grpSpPr>
      <xdr:cxnSp macro="">
        <xdr:nvCxnSpPr>
          <xdr:cNvPr id="36" name="Straight Connector 35">
            <a:extLst>
              <a:ext uri="{FF2B5EF4-FFF2-40B4-BE49-F238E27FC236}">
                <a16:creationId xmlns:a16="http://schemas.microsoft.com/office/drawing/2014/main" id="{BB114718-37FC-AED2-2D48-8CC98C9F72E6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37" name="Straight Connector 36">
            <a:extLst>
              <a:ext uri="{FF2B5EF4-FFF2-40B4-BE49-F238E27FC236}">
                <a16:creationId xmlns:a16="http://schemas.microsoft.com/office/drawing/2014/main" id="{7E4742F1-9692-C13B-B591-836EB3986188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18</xdr:col>
      <xdr:colOff>119061</xdr:colOff>
      <xdr:row>6</xdr:row>
      <xdr:rowOff>123824</xdr:rowOff>
    </xdr:from>
    <xdr:to>
      <xdr:col>27</xdr:col>
      <xdr:colOff>247431</xdr:colOff>
      <xdr:row>16</xdr:row>
      <xdr:rowOff>176216</xdr:rowOff>
    </xdr:to>
    <xdr:grpSp>
      <xdr:nvGrpSpPr>
        <xdr:cNvPr id="38" name="Group 37">
          <a:extLst>
            <a:ext uri="{FF2B5EF4-FFF2-40B4-BE49-F238E27FC236}">
              <a16:creationId xmlns:a16="http://schemas.microsoft.com/office/drawing/2014/main" id="{CFE94F6E-6086-4E52-A0D5-D9F75EC2C164}"/>
            </a:ext>
          </a:extLst>
        </xdr:cNvPr>
        <xdr:cNvGrpSpPr/>
      </xdr:nvGrpSpPr>
      <xdr:grpSpPr>
        <a:xfrm rot="16200000">
          <a:off x="4367100" y="1219310"/>
          <a:ext cx="1957392" cy="2071470"/>
          <a:chOff x="2419350" y="1800224"/>
          <a:chExt cx="933450" cy="1478185"/>
        </a:xfrm>
      </xdr:grpSpPr>
      <xdr:cxnSp macro="">
        <xdr:nvCxnSpPr>
          <xdr:cNvPr id="39" name="Straight Connector 38">
            <a:extLst>
              <a:ext uri="{FF2B5EF4-FFF2-40B4-BE49-F238E27FC236}">
                <a16:creationId xmlns:a16="http://schemas.microsoft.com/office/drawing/2014/main" id="{6D5EF8D0-C218-20B5-7534-10C4832BBF64}"/>
              </a:ext>
            </a:extLst>
          </xdr:cNvPr>
          <xdr:cNvCxnSpPr>
            <a:cxnSpLocks/>
          </xdr:cNvCxnSpPr>
        </xdr:nvCxnSpPr>
        <xdr:spPr>
          <a:xfrm rot="5400000" flipH="1" flipV="1">
            <a:off x="2611436" y="2537046"/>
            <a:ext cx="1478185" cy="4542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40" name="Straight Connector 39">
            <a:extLst>
              <a:ext uri="{FF2B5EF4-FFF2-40B4-BE49-F238E27FC236}">
                <a16:creationId xmlns:a16="http://schemas.microsoft.com/office/drawing/2014/main" id="{CABAC752-D481-09B0-08F2-52DC28582570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20</xdr:col>
      <xdr:colOff>152403</xdr:colOff>
      <xdr:row>17</xdr:row>
      <xdr:rowOff>157164</xdr:rowOff>
    </xdr:from>
    <xdr:to>
      <xdr:col>27</xdr:col>
      <xdr:colOff>233365</xdr:colOff>
      <xdr:row>27</xdr:row>
      <xdr:rowOff>123825</xdr:rowOff>
    </xdr:to>
    <xdr:grpSp>
      <xdr:nvGrpSpPr>
        <xdr:cNvPr id="49" name="Group 48">
          <a:extLst>
            <a:ext uri="{FF2B5EF4-FFF2-40B4-BE49-F238E27FC236}">
              <a16:creationId xmlns:a16="http://schemas.microsoft.com/office/drawing/2014/main" id="{0B3EE7FA-9C99-4EF4-B042-C67ED8390462}"/>
            </a:ext>
          </a:extLst>
        </xdr:cNvPr>
        <xdr:cNvGrpSpPr/>
      </xdr:nvGrpSpPr>
      <xdr:grpSpPr>
        <a:xfrm rot="16200000" flipH="1">
          <a:off x="4610103" y="3519489"/>
          <a:ext cx="1871661" cy="1643062"/>
          <a:chOff x="2419350" y="1800225"/>
          <a:chExt cx="933450" cy="1400175"/>
        </a:xfrm>
      </xdr:grpSpPr>
      <xdr:cxnSp macro="">
        <xdr:nvCxnSpPr>
          <xdr:cNvPr id="50" name="Straight Connector 49">
            <a:extLst>
              <a:ext uri="{FF2B5EF4-FFF2-40B4-BE49-F238E27FC236}">
                <a16:creationId xmlns:a16="http://schemas.microsoft.com/office/drawing/2014/main" id="{7AF9EA81-6D2B-6D01-2DB6-B5589A17ACFE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51" name="Straight Connector 50">
            <a:extLst>
              <a:ext uri="{FF2B5EF4-FFF2-40B4-BE49-F238E27FC236}">
                <a16:creationId xmlns:a16="http://schemas.microsoft.com/office/drawing/2014/main" id="{8E9CE428-0C06-FEFD-8480-260831137024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31</xdr:col>
      <xdr:colOff>142875</xdr:colOff>
      <xdr:row>14</xdr:row>
      <xdr:rowOff>114300</xdr:rowOff>
    </xdr:from>
    <xdr:to>
      <xdr:col>37</xdr:col>
      <xdr:colOff>180975</xdr:colOff>
      <xdr:row>18</xdr:row>
      <xdr:rowOff>85725</xdr:rowOff>
    </xdr:to>
    <xdr:sp macro="" textlink="">
      <xdr:nvSpPr>
        <xdr:cNvPr id="52" name="Rectangle: Rounded Corners 51">
          <a:extLst>
            <a:ext uri="{FF2B5EF4-FFF2-40B4-BE49-F238E27FC236}">
              <a16:creationId xmlns:a16="http://schemas.microsoft.com/office/drawing/2014/main" id="{031E0567-76DE-C433-302E-4504BD0D9F3B}"/>
            </a:ext>
          </a:extLst>
        </xdr:cNvPr>
        <xdr:cNvSpPr/>
      </xdr:nvSpPr>
      <xdr:spPr>
        <a:xfrm>
          <a:off x="7343775" y="2790825"/>
          <a:ext cx="1638300" cy="733425"/>
        </a:xfrm>
        <a:prstGeom prst="round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oneCell">
    <xdr:from>
      <xdr:col>32</xdr:col>
      <xdr:colOff>142875</xdr:colOff>
      <xdr:row>28</xdr:row>
      <xdr:rowOff>44262</xdr:rowOff>
    </xdr:from>
    <xdr:to>
      <xdr:col>37</xdr:col>
      <xdr:colOff>258622</xdr:colOff>
      <xdr:row>29</xdr:row>
      <xdr:rowOff>190499</xdr:rowOff>
    </xdr:to>
    <xdr:pic>
      <xdr:nvPicPr>
        <xdr:cNvPr id="53" name="Picture 52" descr="Engineers-Excel log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C17482-DB07-8EC5-87CA-597FACBC0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0475" y="5387787"/>
          <a:ext cx="1449247" cy="3367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257175</xdr:colOff>
      <xdr:row>16</xdr:row>
      <xdr:rowOff>152400</xdr:rowOff>
    </xdr:from>
    <xdr:to>
      <xdr:col>11</xdr:col>
      <xdr:colOff>38100</xdr:colOff>
      <xdr:row>17</xdr:row>
      <xdr:rowOff>152398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36DBADBF-BE05-DB4D-69F8-436711CC2D5C}"/>
            </a:ext>
          </a:extLst>
        </xdr:cNvPr>
        <xdr:cNvSpPr/>
      </xdr:nvSpPr>
      <xdr:spPr>
        <a:xfrm>
          <a:off x="3190875" y="3200400"/>
          <a:ext cx="314325" cy="190498"/>
        </a:xfrm>
        <a:prstGeom prst="rect">
          <a:avLst/>
        </a:prstGeom>
        <a:noFill/>
        <a:ln w="5715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11</xdr:col>
      <xdr:colOff>104775</xdr:colOff>
      <xdr:row>16</xdr:row>
      <xdr:rowOff>152400</xdr:rowOff>
    </xdr:from>
    <xdr:to>
      <xdr:col>13</xdr:col>
      <xdr:colOff>38100</xdr:colOff>
      <xdr:row>17</xdr:row>
      <xdr:rowOff>152398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B874DCE5-7B6A-B1A2-0AC4-A755BF077EFA}"/>
            </a:ext>
          </a:extLst>
        </xdr:cNvPr>
        <xdr:cNvSpPr/>
      </xdr:nvSpPr>
      <xdr:spPr>
        <a:xfrm>
          <a:off x="3571875" y="3200400"/>
          <a:ext cx="314325" cy="190498"/>
        </a:xfrm>
        <a:prstGeom prst="rect">
          <a:avLst/>
        </a:prstGeom>
        <a:noFill/>
        <a:ln w="5715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13</xdr:col>
      <xdr:colOff>95250</xdr:colOff>
      <xdr:row>16</xdr:row>
      <xdr:rowOff>152400</xdr:rowOff>
    </xdr:from>
    <xdr:to>
      <xdr:col>15</xdr:col>
      <xdr:colOff>28575</xdr:colOff>
      <xdr:row>17</xdr:row>
      <xdr:rowOff>152398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BB5E2263-AC56-2C1C-2FB1-0D0209677C16}"/>
            </a:ext>
          </a:extLst>
        </xdr:cNvPr>
        <xdr:cNvSpPr/>
      </xdr:nvSpPr>
      <xdr:spPr>
        <a:xfrm>
          <a:off x="3943350" y="3200400"/>
          <a:ext cx="314325" cy="190498"/>
        </a:xfrm>
        <a:prstGeom prst="rect">
          <a:avLst/>
        </a:prstGeom>
        <a:noFill/>
        <a:ln w="5715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15</xdr:col>
      <xdr:colOff>95250</xdr:colOff>
      <xdr:row>16</xdr:row>
      <xdr:rowOff>152400</xdr:rowOff>
    </xdr:from>
    <xdr:to>
      <xdr:col>17</xdr:col>
      <xdr:colOff>28575</xdr:colOff>
      <xdr:row>17</xdr:row>
      <xdr:rowOff>152398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5F6BD6E-33F7-5433-0856-17F2A130F3BA}"/>
            </a:ext>
          </a:extLst>
        </xdr:cNvPr>
        <xdr:cNvSpPr/>
      </xdr:nvSpPr>
      <xdr:spPr>
        <a:xfrm>
          <a:off x="4324350" y="3200400"/>
          <a:ext cx="314325" cy="190498"/>
        </a:xfrm>
        <a:prstGeom prst="rect">
          <a:avLst/>
        </a:prstGeom>
        <a:noFill/>
        <a:ln w="5715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17</xdr:col>
      <xdr:colOff>95250</xdr:colOff>
      <xdr:row>16</xdr:row>
      <xdr:rowOff>152400</xdr:rowOff>
    </xdr:from>
    <xdr:to>
      <xdr:col>19</xdr:col>
      <xdr:colOff>28575</xdr:colOff>
      <xdr:row>17</xdr:row>
      <xdr:rowOff>152398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4134FE3C-6667-C6BC-E79B-EFD643CF65AE}"/>
            </a:ext>
          </a:extLst>
        </xdr:cNvPr>
        <xdr:cNvSpPr/>
      </xdr:nvSpPr>
      <xdr:spPr>
        <a:xfrm>
          <a:off x="4705350" y="3200400"/>
          <a:ext cx="314325" cy="190498"/>
        </a:xfrm>
        <a:prstGeom prst="rect">
          <a:avLst/>
        </a:prstGeom>
        <a:noFill/>
        <a:ln w="5715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19</xdr:col>
      <xdr:colOff>95250</xdr:colOff>
      <xdr:row>16</xdr:row>
      <xdr:rowOff>152400</xdr:rowOff>
    </xdr:from>
    <xdr:to>
      <xdr:col>21</xdr:col>
      <xdr:colOff>28575</xdr:colOff>
      <xdr:row>17</xdr:row>
      <xdr:rowOff>152398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9B8F82A7-11D2-7522-0E79-DF79F320C83E}"/>
            </a:ext>
          </a:extLst>
        </xdr:cNvPr>
        <xdr:cNvSpPr/>
      </xdr:nvSpPr>
      <xdr:spPr>
        <a:xfrm>
          <a:off x="5086350" y="3200400"/>
          <a:ext cx="314325" cy="190498"/>
        </a:xfrm>
        <a:prstGeom prst="rect">
          <a:avLst/>
        </a:prstGeom>
        <a:noFill/>
        <a:ln w="5715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24</xdr:col>
      <xdr:colOff>95250</xdr:colOff>
      <xdr:row>17</xdr:row>
      <xdr:rowOff>100013</xdr:rowOff>
    </xdr:from>
    <xdr:to>
      <xdr:col>28</xdr:col>
      <xdr:colOff>19052</xdr:colOff>
      <xdr:row>24</xdr:row>
      <xdr:rowOff>85728</xdr:rowOff>
    </xdr:to>
    <xdr:grpSp>
      <xdr:nvGrpSpPr>
        <xdr:cNvPr id="46" name="Group 45">
          <a:extLst>
            <a:ext uri="{FF2B5EF4-FFF2-40B4-BE49-F238E27FC236}">
              <a16:creationId xmlns:a16="http://schemas.microsoft.com/office/drawing/2014/main" id="{070075DD-896E-4C81-9BCC-F5FAC3C40332}"/>
            </a:ext>
          </a:extLst>
        </xdr:cNvPr>
        <xdr:cNvGrpSpPr/>
      </xdr:nvGrpSpPr>
      <xdr:grpSpPr>
        <a:xfrm rot="16200000" flipH="1">
          <a:off x="5264943" y="3512345"/>
          <a:ext cx="1319215" cy="990602"/>
          <a:chOff x="2419350" y="1800225"/>
          <a:chExt cx="933450" cy="1400175"/>
        </a:xfrm>
      </xdr:grpSpPr>
      <xdr:cxnSp macro="">
        <xdr:nvCxnSpPr>
          <xdr:cNvPr id="47" name="Straight Connector 46">
            <a:extLst>
              <a:ext uri="{FF2B5EF4-FFF2-40B4-BE49-F238E27FC236}">
                <a16:creationId xmlns:a16="http://schemas.microsoft.com/office/drawing/2014/main" id="{5C166BCF-CEEA-33F8-D47A-3DB1F95585FD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48" name="Straight Connector 47">
            <a:extLst>
              <a:ext uri="{FF2B5EF4-FFF2-40B4-BE49-F238E27FC236}">
                <a16:creationId xmlns:a16="http://schemas.microsoft.com/office/drawing/2014/main" id="{4E8B6C36-8DD2-AEAE-0B13-F03CB923C4CC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23</xdr:col>
      <xdr:colOff>85725</xdr:colOff>
      <xdr:row>16</xdr:row>
      <xdr:rowOff>152400</xdr:rowOff>
    </xdr:from>
    <xdr:to>
      <xdr:col>25</xdr:col>
      <xdr:colOff>19050</xdr:colOff>
      <xdr:row>17</xdr:row>
      <xdr:rowOff>152398</xdr:rowOff>
    </xdr:to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id="{6DA9A32A-ED0E-CC96-7BB5-B332C46519C7}"/>
            </a:ext>
          </a:extLst>
        </xdr:cNvPr>
        <xdr:cNvSpPr/>
      </xdr:nvSpPr>
      <xdr:spPr>
        <a:xfrm>
          <a:off x="5838825" y="3200400"/>
          <a:ext cx="314325" cy="190498"/>
        </a:xfrm>
        <a:prstGeom prst="rect">
          <a:avLst/>
        </a:prstGeom>
        <a:noFill/>
        <a:ln w="5715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21</xdr:col>
      <xdr:colOff>85725</xdr:colOff>
      <xdr:row>16</xdr:row>
      <xdr:rowOff>152400</xdr:rowOff>
    </xdr:from>
    <xdr:to>
      <xdr:col>23</xdr:col>
      <xdr:colOff>19050</xdr:colOff>
      <xdr:row>17</xdr:row>
      <xdr:rowOff>152398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A88C6FD4-D9FF-63E0-C073-85E4F4F598C7}"/>
            </a:ext>
          </a:extLst>
        </xdr:cNvPr>
        <xdr:cNvSpPr/>
      </xdr:nvSpPr>
      <xdr:spPr>
        <a:xfrm>
          <a:off x="5457825" y="3200400"/>
          <a:ext cx="314325" cy="190498"/>
        </a:xfrm>
        <a:prstGeom prst="rect">
          <a:avLst/>
        </a:prstGeom>
        <a:noFill/>
        <a:ln w="5715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25</xdr:col>
      <xdr:colOff>219075</xdr:colOff>
      <xdr:row>16</xdr:row>
      <xdr:rowOff>66675</xdr:rowOff>
    </xdr:from>
    <xdr:to>
      <xdr:col>27</xdr:col>
      <xdr:colOff>9525</xdr:colOff>
      <xdr:row>17</xdr:row>
      <xdr:rowOff>9525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CFBF70D4-9341-9DE4-D5EF-277BF69B2426}"/>
            </a:ext>
          </a:extLst>
        </xdr:cNvPr>
        <xdr:cNvSpPr/>
      </xdr:nvSpPr>
      <xdr:spPr>
        <a:xfrm>
          <a:off x="5819775" y="3124200"/>
          <a:ext cx="323850" cy="133350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142875</xdr:colOff>
      <xdr:row>14</xdr:row>
      <xdr:rowOff>114300</xdr:rowOff>
    </xdr:from>
    <xdr:to>
      <xdr:col>37</xdr:col>
      <xdr:colOff>180975</xdr:colOff>
      <xdr:row>18</xdr:row>
      <xdr:rowOff>85725</xdr:rowOff>
    </xdr:to>
    <xdr:sp macro="" textlink="">
      <xdr:nvSpPr>
        <xdr:cNvPr id="24" name="Rectangle: Rounded Corners 23">
          <a:extLst>
            <a:ext uri="{FF2B5EF4-FFF2-40B4-BE49-F238E27FC236}">
              <a16:creationId xmlns:a16="http://schemas.microsoft.com/office/drawing/2014/main" id="{B97DA4C6-8181-49A7-BFF6-A298528F0BF2}"/>
            </a:ext>
          </a:extLst>
        </xdr:cNvPr>
        <xdr:cNvSpPr/>
      </xdr:nvSpPr>
      <xdr:spPr>
        <a:xfrm>
          <a:off x="7693025" y="2724150"/>
          <a:ext cx="1714500" cy="708025"/>
        </a:xfrm>
        <a:prstGeom prst="roundRect">
          <a:avLst/>
        </a:prstGeom>
        <a:solidFill>
          <a:srgbClr val="F2F2F2">
            <a:alpha val="10196"/>
          </a:srgbClr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8</xdr:col>
      <xdr:colOff>196850</xdr:colOff>
      <xdr:row>15</xdr:row>
      <xdr:rowOff>152400</xdr:rowOff>
    </xdr:from>
    <xdr:to>
      <xdr:col>26</xdr:col>
      <xdr:colOff>107950</xdr:colOff>
      <xdr:row>19</xdr:row>
      <xdr:rowOff>57150</xdr:rowOff>
    </xdr:to>
    <xdr:sp macro="" textlink="">
      <xdr:nvSpPr>
        <xdr:cNvPr id="38" name="Rectangle: Rounded Corners 37">
          <a:extLst>
            <a:ext uri="{FF2B5EF4-FFF2-40B4-BE49-F238E27FC236}">
              <a16:creationId xmlns:a16="http://schemas.microsoft.com/office/drawing/2014/main" id="{A000B496-4F8A-C1A8-28C1-6B5A03612A01}"/>
            </a:ext>
          </a:extLst>
        </xdr:cNvPr>
        <xdr:cNvSpPr/>
      </xdr:nvSpPr>
      <xdr:spPr>
        <a:xfrm>
          <a:off x="2432050" y="2946400"/>
          <a:ext cx="3829050" cy="641350"/>
        </a:xfrm>
        <a:prstGeom prst="roundRect">
          <a:avLst/>
        </a:prstGeom>
        <a:solidFill>
          <a:schemeClr val="bg1">
            <a:lumMod val="95000"/>
            <a:alpha val="30196"/>
          </a:schemeClr>
        </a:solidFill>
        <a:ln w="28575"/>
        <a:effectLst>
          <a:innerShdw blurRad="114300">
            <a:prstClr val="black"/>
          </a:innerShdw>
          <a:softEdge rad="0"/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19050</xdr:colOff>
      <xdr:row>9</xdr:row>
      <xdr:rowOff>85725</xdr:rowOff>
    </xdr:from>
    <xdr:to>
      <xdr:col>10</xdr:col>
      <xdr:colOff>152400</xdr:colOff>
      <xdr:row>16</xdr:row>
      <xdr:rowOff>152400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F9BA15B5-4AC7-4B9E-A1E0-C48143E6B5D1}"/>
            </a:ext>
          </a:extLst>
        </xdr:cNvPr>
        <xdr:cNvGrpSpPr/>
      </xdr:nvGrpSpPr>
      <xdr:grpSpPr>
        <a:xfrm>
          <a:off x="1885950" y="1809750"/>
          <a:ext cx="933450" cy="1400175"/>
          <a:chOff x="2419350" y="1800225"/>
          <a:chExt cx="933450" cy="1400175"/>
        </a:xfrm>
      </xdr:grpSpPr>
      <xdr:cxnSp macro="">
        <xdr:nvCxnSpPr>
          <xdr:cNvPr id="4" name="Straight Connector 3">
            <a:extLst>
              <a:ext uri="{FF2B5EF4-FFF2-40B4-BE49-F238E27FC236}">
                <a16:creationId xmlns:a16="http://schemas.microsoft.com/office/drawing/2014/main" id="{B54B144F-3D52-450F-D93D-098F4D8E7E52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5" name="Straight Connector 4">
            <a:extLst>
              <a:ext uri="{FF2B5EF4-FFF2-40B4-BE49-F238E27FC236}">
                <a16:creationId xmlns:a16="http://schemas.microsoft.com/office/drawing/2014/main" id="{4703CC23-538A-27CE-4F24-2B73CA75624C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9524</xdr:colOff>
      <xdr:row>18</xdr:row>
      <xdr:rowOff>3</xdr:rowOff>
    </xdr:from>
    <xdr:to>
      <xdr:col>12</xdr:col>
      <xdr:colOff>157162</xdr:colOff>
      <xdr:row>24</xdr:row>
      <xdr:rowOff>114303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D675DD40-EB79-4B91-8D37-6F6DD42855A2}"/>
            </a:ext>
          </a:extLst>
        </xdr:cNvPr>
        <xdr:cNvGrpSpPr/>
      </xdr:nvGrpSpPr>
      <xdr:grpSpPr>
        <a:xfrm rot="5400000">
          <a:off x="1912143" y="3402809"/>
          <a:ext cx="1257300" cy="1328738"/>
          <a:chOff x="2419350" y="1800225"/>
          <a:chExt cx="933450" cy="1400175"/>
        </a:xfrm>
      </xdr:grpSpPr>
      <xdr:cxnSp macro="">
        <xdr:nvCxnSpPr>
          <xdr:cNvPr id="7" name="Straight Connector 6">
            <a:extLst>
              <a:ext uri="{FF2B5EF4-FFF2-40B4-BE49-F238E27FC236}">
                <a16:creationId xmlns:a16="http://schemas.microsoft.com/office/drawing/2014/main" id="{D31E48DE-37F6-CE4D-3E57-34053EA3C483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8" name="Straight Connector 7">
            <a:extLst>
              <a:ext uri="{FF2B5EF4-FFF2-40B4-BE49-F238E27FC236}">
                <a16:creationId xmlns:a16="http://schemas.microsoft.com/office/drawing/2014/main" id="{228A4FD6-118D-F895-F4F2-C76D0DF6B597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19050</xdr:colOff>
      <xdr:row>6</xdr:row>
      <xdr:rowOff>95251</xdr:rowOff>
    </xdr:from>
    <xdr:to>
      <xdr:col>14</xdr:col>
      <xdr:colOff>142875</xdr:colOff>
      <xdr:row>16</xdr:row>
      <xdr:rowOff>152401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CE0D8640-221B-4F7F-A0D2-B49DE13EDBDB}"/>
            </a:ext>
          </a:extLst>
        </xdr:cNvPr>
        <xdr:cNvGrpSpPr/>
      </xdr:nvGrpSpPr>
      <xdr:grpSpPr>
        <a:xfrm>
          <a:off x="1885950" y="1247776"/>
          <a:ext cx="1685925" cy="1962150"/>
          <a:chOff x="2419350" y="1800225"/>
          <a:chExt cx="933450" cy="1400175"/>
        </a:xfrm>
      </xdr:grpSpPr>
      <xdr:cxnSp macro="">
        <xdr:nvCxnSpPr>
          <xdr:cNvPr id="10" name="Straight Connector 9">
            <a:extLst>
              <a:ext uri="{FF2B5EF4-FFF2-40B4-BE49-F238E27FC236}">
                <a16:creationId xmlns:a16="http://schemas.microsoft.com/office/drawing/2014/main" id="{F190EFE9-244D-ACBE-EA5D-1F73FBACC8E7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1" name="Straight Connector 10">
            <a:extLst>
              <a:ext uri="{FF2B5EF4-FFF2-40B4-BE49-F238E27FC236}">
                <a16:creationId xmlns:a16="http://schemas.microsoft.com/office/drawing/2014/main" id="{312A5961-9977-6ED8-55D7-F8839D84C22D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22</xdr:col>
      <xdr:colOff>100015</xdr:colOff>
      <xdr:row>9</xdr:row>
      <xdr:rowOff>104771</xdr:rowOff>
    </xdr:from>
    <xdr:to>
      <xdr:col>28</xdr:col>
      <xdr:colOff>1</xdr:colOff>
      <xdr:row>16</xdr:row>
      <xdr:rowOff>176212</xdr:rowOff>
    </xdr:to>
    <xdr:grpSp>
      <xdr:nvGrpSpPr>
        <xdr:cNvPr id="12" name="Group 11">
          <a:extLst>
            <a:ext uri="{FF2B5EF4-FFF2-40B4-BE49-F238E27FC236}">
              <a16:creationId xmlns:a16="http://schemas.microsoft.com/office/drawing/2014/main" id="{96EC7144-C8BC-4D9F-91C7-F5179BF39506}"/>
            </a:ext>
          </a:extLst>
        </xdr:cNvPr>
        <xdr:cNvGrpSpPr/>
      </xdr:nvGrpSpPr>
      <xdr:grpSpPr>
        <a:xfrm rot="16200000">
          <a:off x="5024437" y="1857374"/>
          <a:ext cx="1404941" cy="1347786"/>
          <a:chOff x="2419350" y="1800225"/>
          <a:chExt cx="933450" cy="1400175"/>
        </a:xfrm>
      </xdr:grpSpPr>
      <xdr:cxnSp macro="">
        <xdr:nvCxnSpPr>
          <xdr:cNvPr id="13" name="Straight Connector 12">
            <a:extLst>
              <a:ext uri="{FF2B5EF4-FFF2-40B4-BE49-F238E27FC236}">
                <a16:creationId xmlns:a16="http://schemas.microsoft.com/office/drawing/2014/main" id="{53CD1FC9-255B-0F6B-CB0B-39883168CA32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4" name="Straight Connector 13">
            <a:extLst>
              <a:ext uri="{FF2B5EF4-FFF2-40B4-BE49-F238E27FC236}">
                <a16:creationId xmlns:a16="http://schemas.microsoft.com/office/drawing/2014/main" id="{30E5BA11-D541-A740-DB09-1C80323869E9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38100</xdr:colOff>
      <xdr:row>18</xdr:row>
      <xdr:rowOff>12700</xdr:rowOff>
    </xdr:from>
    <xdr:to>
      <xdr:col>16</xdr:col>
      <xdr:colOff>147637</xdr:colOff>
      <xdr:row>27</xdr:row>
      <xdr:rowOff>123828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B7AD74A7-09A7-4173-B821-37BB13F3ED8D}"/>
            </a:ext>
          </a:extLst>
        </xdr:cNvPr>
        <xdr:cNvGrpSpPr/>
      </xdr:nvGrpSpPr>
      <xdr:grpSpPr>
        <a:xfrm rot="5400000">
          <a:off x="2018505" y="3337720"/>
          <a:ext cx="1825628" cy="2052637"/>
          <a:chOff x="2419350" y="1800225"/>
          <a:chExt cx="933450" cy="1400175"/>
        </a:xfrm>
      </xdr:grpSpPr>
      <xdr:cxnSp macro="">
        <xdr:nvCxnSpPr>
          <xdr:cNvPr id="16" name="Straight Connector 15">
            <a:extLst>
              <a:ext uri="{FF2B5EF4-FFF2-40B4-BE49-F238E27FC236}">
                <a16:creationId xmlns:a16="http://schemas.microsoft.com/office/drawing/2014/main" id="{3B2B0781-4524-DF39-A1D5-79C13A64B09D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7" name="Straight Connector 16">
            <a:extLst>
              <a:ext uri="{FF2B5EF4-FFF2-40B4-BE49-F238E27FC236}">
                <a16:creationId xmlns:a16="http://schemas.microsoft.com/office/drawing/2014/main" id="{31F41E21-DEE0-4046-3594-8B86DE46C57C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18</xdr:col>
      <xdr:colOff>119061</xdr:colOff>
      <xdr:row>6</xdr:row>
      <xdr:rowOff>123824</xdr:rowOff>
    </xdr:from>
    <xdr:to>
      <xdr:col>27</xdr:col>
      <xdr:colOff>247431</xdr:colOff>
      <xdr:row>16</xdr:row>
      <xdr:rowOff>176216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F4279CAD-9A94-4D18-82F6-CFF979B34796}"/>
            </a:ext>
          </a:extLst>
        </xdr:cNvPr>
        <xdr:cNvGrpSpPr/>
      </xdr:nvGrpSpPr>
      <xdr:grpSpPr>
        <a:xfrm rot="16200000">
          <a:off x="4367100" y="1219310"/>
          <a:ext cx="1957392" cy="2071470"/>
          <a:chOff x="2419350" y="1800224"/>
          <a:chExt cx="933450" cy="1478185"/>
        </a:xfrm>
      </xdr:grpSpPr>
      <xdr:cxnSp macro="">
        <xdr:nvCxnSpPr>
          <xdr:cNvPr id="19" name="Straight Connector 18">
            <a:extLst>
              <a:ext uri="{FF2B5EF4-FFF2-40B4-BE49-F238E27FC236}">
                <a16:creationId xmlns:a16="http://schemas.microsoft.com/office/drawing/2014/main" id="{95AC002E-F1FE-EC47-849A-E5CB77CB8A18}"/>
              </a:ext>
            </a:extLst>
          </xdr:cNvPr>
          <xdr:cNvCxnSpPr>
            <a:cxnSpLocks/>
          </xdr:cNvCxnSpPr>
        </xdr:nvCxnSpPr>
        <xdr:spPr>
          <a:xfrm rot="5400000" flipH="1" flipV="1">
            <a:off x="2611436" y="2537046"/>
            <a:ext cx="1478185" cy="4542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20" name="Straight Connector 19">
            <a:extLst>
              <a:ext uri="{FF2B5EF4-FFF2-40B4-BE49-F238E27FC236}">
                <a16:creationId xmlns:a16="http://schemas.microsoft.com/office/drawing/2014/main" id="{58629413-554D-B84F-2913-61F46603D13C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20</xdr:col>
      <xdr:colOff>152403</xdr:colOff>
      <xdr:row>17</xdr:row>
      <xdr:rowOff>157164</xdr:rowOff>
    </xdr:from>
    <xdr:to>
      <xdr:col>27</xdr:col>
      <xdr:colOff>233365</xdr:colOff>
      <xdr:row>27</xdr:row>
      <xdr:rowOff>123825</xdr:rowOff>
    </xdr:to>
    <xdr:grpSp>
      <xdr:nvGrpSpPr>
        <xdr:cNvPr id="21" name="Group 20">
          <a:extLst>
            <a:ext uri="{FF2B5EF4-FFF2-40B4-BE49-F238E27FC236}">
              <a16:creationId xmlns:a16="http://schemas.microsoft.com/office/drawing/2014/main" id="{2F8551B8-DFCF-4623-888F-C75D0F779283}"/>
            </a:ext>
          </a:extLst>
        </xdr:cNvPr>
        <xdr:cNvGrpSpPr/>
      </xdr:nvGrpSpPr>
      <xdr:grpSpPr>
        <a:xfrm rot="16200000" flipH="1">
          <a:off x="4610103" y="3519489"/>
          <a:ext cx="1871661" cy="1643062"/>
          <a:chOff x="2419350" y="1800225"/>
          <a:chExt cx="933450" cy="1400175"/>
        </a:xfrm>
      </xdr:grpSpPr>
      <xdr:cxnSp macro="">
        <xdr:nvCxnSpPr>
          <xdr:cNvPr id="22" name="Straight Connector 21">
            <a:extLst>
              <a:ext uri="{FF2B5EF4-FFF2-40B4-BE49-F238E27FC236}">
                <a16:creationId xmlns:a16="http://schemas.microsoft.com/office/drawing/2014/main" id="{18AE0195-9EC6-D22A-DBC3-3B3710DFAEFA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23" name="Straight Connector 22">
            <a:extLst>
              <a:ext uri="{FF2B5EF4-FFF2-40B4-BE49-F238E27FC236}">
                <a16:creationId xmlns:a16="http://schemas.microsoft.com/office/drawing/2014/main" id="{1EBF0517-F2CD-2398-FFA6-174F5D89EDA3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32</xdr:col>
      <xdr:colOff>142875</xdr:colOff>
      <xdr:row>28</xdr:row>
      <xdr:rowOff>44262</xdr:rowOff>
    </xdr:from>
    <xdr:to>
      <xdr:col>37</xdr:col>
      <xdr:colOff>258622</xdr:colOff>
      <xdr:row>29</xdr:row>
      <xdr:rowOff>184149</xdr:rowOff>
    </xdr:to>
    <xdr:pic>
      <xdr:nvPicPr>
        <xdr:cNvPr id="25" name="Picture 24" descr="Engineers-Excel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4E9A90-ED5F-439D-BFEE-0FF2B69A9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72425" y="5232212"/>
          <a:ext cx="1512747" cy="3240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24</xdr:col>
      <xdr:colOff>95250</xdr:colOff>
      <xdr:row>17</xdr:row>
      <xdr:rowOff>152403</xdr:rowOff>
    </xdr:from>
    <xdr:to>
      <xdr:col>28</xdr:col>
      <xdr:colOff>19052</xdr:colOff>
      <xdr:row>24</xdr:row>
      <xdr:rowOff>85729</xdr:rowOff>
    </xdr:to>
    <xdr:grpSp>
      <xdr:nvGrpSpPr>
        <xdr:cNvPr id="32" name="Group 31">
          <a:extLst>
            <a:ext uri="{FF2B5EF4-FFF2-40B4-BE49-F238E27FC236}">
              <a16:creationId xmlns:a16="http://schemas.microsoft.com/office/drawing/2014/main" id="{B372E547-B8E3-4B49-B50D-306EF5F1CBBA}"/>
            </a:ext>
          </a:extLst>
        </xdr:cNvPr>
        <xdr:cNvGrpSpPr/>
      </xdr:nvGrpSpPr>
      <xdr:grpSpPr>
        <a:xfrm rot="16200000" flipH="1">
          <a:off x="5291138" y="3538540"/>
          <a:ext cx="1266826" cy="990602"/>
          <a:chOff x="2419350" y="1800225"/>
          <a:chExt cx="933450" cy="1400175"/>
        </a:xfrm>
      </xdr:grpSpPr>
      <xdr:cxnSp macro="">
        <xdr:nvCxnSpPr>
          <xdr:cNvPr id="33" name="Straight Connector 32">
            <a:extLst>
              <a:ext uri="{FF2B5EF4-FFF2-40B4-BE49-F238E27FC236}">
                <a16:creationId xmlns:a16="http://schemas.microsoft.com/office/drawing/2014/main" id="{BE12F370-FCF1-A565-EB15-571E25B07A01}"/>
              </a:ext>
            </a:extLst>
          </xdr:cNvPr>
          <xdr:cNvCxnSpPr>
            <a:cxnSpLocks/>
          </xdr:cNvCxnSpPr>
        </xdr:nvCxnSpPr>
        <xdr:spPr>
          <a:xfrm flipV="1">
            <a:off x="3348038" y="1800225"/>
            <a:ext cx="4762" cy="1400175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34" name="Straight Connector 33">
            <a:extLst>
              <a:ext uri="{FF2B5EF4-FFF2-40B4-BE49-F238E27FC236}">
                <a16:creationId xmlns:a16="http://schemas.microsoft.com/office/drawing/2014/main" id="{4037ABDE-65DD-304D-57AC-0B2FA0FA9E96}"/>
              </a:ext>
            </a:extLst>
          </xdr:cNvPr>
          <xdr:cNvCxnSpPr/>
        </xdr:nvCxnSpPr>
        <xdr:spPr>
          <a:xfrm>
            <a:off x="2419350" y="1809750"/>
            <a:ext cx="933450" cy="0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26EBDE-92E0-4809-A9F3-47904FF6A507}" name="Core" displayName="Core" ref="A1:G9" totalsRowShown="0">
  <autoFilter ref="A1:G9" xr:uid="{3426EBDE-92E0-4809-A9F3-47904FF6A507}"/>
  <tableColumns count="7">
    <tableColumn id="1" xr3:uid="{9B543052-5099-4CED-A45F-C4547D5878E8}" name="Port"/>
    <tableColumn id="2" xr3:uid="{3EB61183-A877-4E9F-A12A-0EDF91923FDF}" name="Name"/>
    <tableColumn id="3" xr3:uid="{3565B058-C8B8-48EB-AE5B-15E14FBDD5E9}" name="Status"/>
    <tableColumn id="4" xr3:uid="{648B847D-D468-42DF-829D-15B2A2C51D85}" name="Vlan"/>
    <tableColumn id="5" xr3:uid="{23A9DD4E-F177-4028-AD51-B571A0915A04}" name="Duplex"/>
    <tableColumn id="6" xr3:uid="{9EEEFC46-D3F7-4E56-B248-D487107C751B}" name="Speed"/>
    <tableColumn id="7" xr3:uid="{DC9EF0A6-215B-4301-BC3D-29173D052841}" name="Typ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1BE0DD-5FBB-48B0-8B62-C02CCE87736E}" name="Sales" displayName="Sales" ref="A1:G9" totalsRowShown="0">
  <autoFilter ref="A1:G9" xr:uid="{A01BE0DD-5FBB-48B0-8B62-C02CCE87736E}"/>
  <tableColumns count="7">
    <tableColumn id="1" xr3:uid="{3DB992AA-B6B9-4C4C-83CD-E2181545856B}" name="Port"/>
    <tableColumn id="2" xr3:uid="{B6F0F241-9759-4400-823B-6399EA32A487}" name="Name"/>
    <tableColumn id="3" xr3:uid="{0285D368-8C0B-45D3-AA54-13886B230A8D}" name="Status"/>
    <tableColumn id="4" xr3:uid="{50893593-F4F1-4864-B5D0-56C82AFA14F6}" name="Vlan"/>
    <tableColumn id="5" xr3:uid="{698AB8E1-B1D6-4BF4-B3C6-5ABAE442BD35}" name="Duplex"/>
    <tableColumn id="6" xr3:uid="{F34A8885-A58A-46FE-87F1-0E90934974BA}" name="Speed"/>
    <tableColumn id="7" xr3:uid="{BA2D69BD-3A50-48CF-BCB4-F477E90952DF}" name="Type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6F32E33-143F-4DD9-A5DB-91C5B7613A91}" name="Accounts" displayName="Accounts" ref="A1:G9" totalsRowShown="0">
  <autoFilter ref="A1:G9" xr:uid="{76F32E33-143F-4DD9-A5DB-91C5B7613A91}"/>
  <tableColumns count="7">
    <tableColumn id="1" xr3:uid="{9CD80882-7F63-4AC4-9CF1-A00FB6136562}" name="Port"/>
    <tableColumn id="2" xr3:uid="{84D9713A-BA85-461F-9992-86022364A7F0}" name="Name"/>
    <tableColumn id="3" xr3:uid="{EF5882E8-A6B5-4F90-BDA0-6F9C04585FCB}" name="Status"/>
    <tableColumn id="4" xr3:uid="{BF4DF240-081F-49D5-81AD-A83877D092A5}" name="Vlan"/>
    <tableColumn id="5" xr3:uid="{A2C23F0D-3E4C-4116-81AB-336C79DEE192}" name="Duplex"/>
    <tableColumn id="6" xr3:uid="{2541EB99-4D58-4111-923E-3996336535E4}" name="Speed"/>
    <tableColumn id="7" xr3:uid="{4E26C2B3-D48B-46ED-8083-63BC65D731CA}" name="Type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C346F-6BFE-4C19-BFEE-0612B90BEB7D}">
  <dimension ref="A1:AM31"/>
  <sheetViews>
    <sheetView showGridLines="0" showRowColHeaders="0" tabSelected="1" workbookViewId="0"/>
  </sheetViews>
  <sheetFormatPr defaultColWidth="4" defaultRowHeight="15" x14ac:dyDescent="0.25"/>
  <cols>
    <col min="11" max="11" width="4" customWidth="1"/>
    <col min="12" max="12" width="1.7109375" customWidth="1"/>
    <col min="14" max="14" width="1.7109375" customWidth="1"/>
    <col min="16" max="16" width="1.7109375" customWidth="1"/>
    <col min="18" max="18" width="1.7109375" customWidth="1"/>
    <col min="20" max="20" width="1.7109375" customWidth="1"/>
    <col min="22" max="22" width="1.7109375" customWidth="1"/>
    <col min="24" max="24" width="1.7109375" customWidth="1"/>
  </cols>
  <sheetData>
    <row r="1" spans="1:39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3"/>
    </row>
    <row r="2" spans="1:39" ht="15" customHeight="1" x14ac:dyDescent="0.25">
      <c r="A2" s="4"/>
      <c r="B2" s="18"/>
      <c r="C2" s="19"/>
      <c r="D2" s="19"/>
      <c r="E2" s="19"/>
      <c r="F2" s="19"/>
      <c r="G2" s="19"/>
      <c r="H2" s="19"/>
      <c r="I2" s="20"/>
      <c r="J2" s="27" t="s">
        <v>21</v>
      </c>
      <c r="K2" s="19"/>
      <c r="L2" s="19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1"/>
      <c r="Z2" s="11"/>
      <c r="AA2" s="11"/>
      <c r="AB2" s="11"/>
      <c r="AC2" s="11"/>
      <c r="AD2" s="11"/>
      <c r="AE2" s="11"/>
      <c r="AF2" s="11"/>
      <c r="AG2" s="19"/>
      <c r="AH2" s="19"/>
      <c r="AI2" s="19"/>
      <c r="AJ2" s="19"/>
      <c r="AK2" s="19"/>
      <c r="AL2" s="21"/>
      <c r="AM2" s="5"/>
    </row>
    <row r="3" spans="1:39" ht="15" customHeight="1" x14ac:dyDescent="0.25">
      <c r="A3" s="4"/>
      <c r="B3" s="22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9"/>
      <c r="Z3" s="9"/>
      <c r="AA3" s="9"/>
      <c r="AB3" s="9"/>
      <c r="AC3" s="9"/>
      <c r="AD3" s="9"/>
      <c r="AE3" s="9"/>
      <c r="AF3" s="9"/>
      <c r="AL3" s="23"/>
      <c r="AM3" s="5"/>
    </row>
    <row r="4" spans="1:39" ht="15.75" x14ac:dyDescent="0.25">
      <c r="A4" s="4"/>
      <c r="B4" s="22"/>
      <c r="N4" t="s">
        <v>22</v>
      </c>
      <c r="O4" s="16"/>
      <c r="P4" s="16"/>
      <c r="Q4" s="29" t="s">
        <v>23</v>
      </c>
      <c r="R4" s="30"/>
      <c r="S4" s="31"/>
      <c r="AL4" s="23"/>
      <c r="AM4" s="5"/>
    </row>
    <row r="5" spans="1:39" x14ac:dyDescent="0.25">
      <c r="A5" s="4"/>
      <c r="B5" s="22"/>
      <c r="AL5" s="23"/>
      <c r="AM5" s="5"/>
    </row>
    <row r="6" spans="1:39" x14ac:dyDescent="0.25">
      <c r="A6" s="4"/>
      <c r="B6" s="22"/>
      <c r="AL6" s="23"/>
      <c r="AM6" s="5"/>
    </row>
    <row r="7" spans="1:39" x14ac:dyDescent="0.25">
      <c r="A7" s="4"/>
      <c r="B7" s="22"/>
      <c r="C7" s="32" t="str" cm="1">
        <f t="array" aca="1" ref="C7" ca="1">INDEX(INDIRECT(Switch&amp;"[Name]"),Port3)</f>
        <v>SALES OFFICE</v>
      </c>
      <c r="D7" s="33"/>
      <c r="E7" s="33"/>
      <c r="F7" s="33"/>
      <c r="G7" s="34"/>
      <c r="AC7" s="32" t="str" cm="1">
        <f t="array" aca="1" ref="AC7" ca="1">INDEX(INDIRECT(Switch&amp;"[Name]"),Port5)</f>
        <v>ACCOUNTS OFFICE</v>
      </c>
      <c r="AD7" s="33"/>
      <c r="AE7" s="33"/>
      <c r="AF7" s="33"/>
      <c r="AG7" s="34"/>
      <c r="AL7" s="23"/>
      <c r="AM7" s="5"/>
    </row>
    <row r="8" spans="1:39" x14ac:dyDescent="0.25">
      <c r="A8" s="4"/>
      <c r="B8" s="22"/>
      <c r="AL8" s="23"/>
      <c r="AM8" s="5"/>
    </row>
    <row r="9" spans="1:39" x14ac:dyDescent="0.25">
      <c r="A9" s="4"/>
      <c r="B9" s="22"/>
      <c r="AL9" s="23"/>
      <c r="AM9" s="5"/>
    </row>
    <row r="10" spans="1:39" x14ac:dyDescent="0.25">
      <c r="A10" s="4"/>
      <c r="B10" s="22"/>
      <c r="C10" s="32" t="str" cm="1">
        <f t="array" aca="1" ref="C10" ca="1">INDEX(INDIRECT(Switch&amp;"[Name]"),Port1)</f>
        <v>INTERNET (ISP)</v>
      </c>
      <c r="D10" s="33"/>
      <c r="E10" s="33"/>
      <c r="F10" s="33"/>
      <c r="G10" s="34"/>
      <c r="AC10" s="32" t="str" cm="1">
        <f t="array" aca="1" ref="AC10" ca="1">INDEX(INDIRECT(Switch&amp;"[Name]"),Port7)</f>
        <v>WAP RECEPTION</v>
      </c>
      <c r="AD10" s="33"/>
      <c r="AE10" s="33"/>
      <c r="AF10" s="33"/>
      <c r="AG10" s="34"/>
      <c r="AL10" s="23"/>
      <c r="AM10" s="5"/>
    </row>
    <row r="11" spans="1:39" x14ac:dyDescent="0.25">
      <c r="A11" s="4"/>
      <c r="B11" s="22"/>
      <c r="AL11" s="23"/>
      <c r="AM11" s="5"/>
    </row>
    <row r="12" spans="1:39" x14ac:dyDescent="0.25">
      <c r="A12" s="4"/>
      <c r="B12" s="22"/>
      <c r="AL12" s="23"/>
      <c r="AM12" s="5"/>
    </row>
    <row r="13" spans="1:39" x14ac:dyDescent="0.25">
      <c r="A13" s="4"/>
      <c r="B13" s="22"/>
      <c r="AL13" s="23"/>
      <c r="AM13" s="5"/>
    </row>
    <row r="14" spans="1:39" x14ac:dyDescent="0.25">
      <c r="A14" s="4"/>
      <c r="B14" s="22"/>
      <c r="AL14" s="23"/>
      <c r="AM14" s="5"/>
    </row>
    <row r="15" spans="1:39" x14ac:dyDescent="0.25">
      <c r="A15" s="4"/>
      <c r="B15" s="22"/>
      <c r="AL15" s="23"/>
      <c r="AM15" s="5"/>
    </row>
    <row r="16" spans="1:39" x14ac:dyDescent="0.25">
      <c r="A16" s="4"/>
      <c r="B16" s="22"/>
      <c r="Z16" s="15"/>
      <c r="AA16" s="15"/>
      <c r="AG16" s="17"/>
      <c r="AH16" t="s">
        <v>43</v>
      </c>
      <c r="AL16" s="23"/>
      <c r="AM16" s="5"/>
    </row>
    <row r="17" spans="1:39" x14ac:dyDescent="0.25">
      <c r="A17" s="4"/>
      <c r="B17" s="22"/>
      <c r="K17" t="str" cm="1">
        <f t="array" aca="1" ref="K17" ca="1">INDEX(INDIRECT(Switch&amp;"[Status]"),Port1)</f>
        <v>connected</v>
      </c>
      <c r="M17" t="str" cm="1">
        <f t="array" aca="1" ref="M17" ca="1">INDEX(INDIRECT(Switch&amp;"[Status]"),Port2)</f>
        <v>disabled</v>
      </c>
      <c r="O17" t="str" cm="1">
        <f t="array" aca="1" ref="O17" ca="1">INDEX(INDIRECT(Switch&amp;"[Status]"),Port3)</f>
        <v>connected</v>
      </c>
      <c r="Q17" t="str" cm="1">
        <f t="array" aca="1" ref="Q17" ca="1">INDEX(INDIRECT(Switch&amp;"[Status]"),Port4)</f>
        <v>disabled</v>
      </c>
      <c r="S17" t="str" cm="1">
        <f t="array" aca="1" ref="S17" ca="1">INDEX(INDIRECT(Switch&amp;"[Status]"),Port5)</f>
        <v>connected</v>
      </c>
      <c r="U17" t="str" cm="1">
        <f t="array" aca="1" ref="U17" ca="1">INDEX(INDIRECT(Switch&amp;"[Status]"),Port6)</f>
        <v>connected</v>
      </c>
      <c r="W17" t="str" cm="1">
        <f t="array" aca="1" ref="W17" ca="1">INDEX(INDIRECT(Switch&amp;"[Status]"),Port7)</f>
        <v>connected</v>
      </c>
      <c r="Y17" t="str" cm="1">
        <f t="array" aca="1" ref="Y17" ca="1">INDEX(INDIRECT(Switch&amp;"[Status]"),Port8)</f>
        <v>disabled</v>
      </c>
      <c r="Z17" s="15"/>
      <c r="AA17" s="15"/>
      <c r="AG17" s="13"/>
      <c r="AH17" t="s">
        <v>44</v>
      </c>
      <c r="AL17" s="23"/>
      <c r="AM17" s="5"/>
    </row>
    <row r="18" spans="1:39" x14ac:dyDescent="0.25">
      <c r="A18" s="4"/>
      <c r="B18" s="22"/>
      <c r="K18" s="15"/>
      <c r="M18" s="15"/>
      <c r="O18" s="15"/>
      <c r="Q18" s="15"/>
      <c r="S18" s="15"/>
      <c r="U18" s="15"/>
      <c r="W18" s="15"/>
      <c r="Y18" s="15"/>
      <c r="Z18" s="15"/>
      <c r="AA18" s="15"/>
      <c r="AG18" s="15"/>
      <c r="AH18" t="s">
        <v>45</v>
      </c>
      <c r="AL18" s="23"/>
      <c r="AM18" s="5"/>
    </row>
    <row r="19" spans="1:39" x14ac:dyDescent="0.25">
      <c r="A19" s="4"/>
      <c r="B19" s="22"/>
      <c r="K19">
        <v>1</v>
      </c>
      <c r="M19">
        <v>2</v>
      </c>
      <c r="O19">
        <v>3</v>
      </c>
      <c r="Q19">
        <v>4</v>
      </c>
      <c r="S19">
        <v>5</v>
      </c>
      <c r="U19">
        <v>6</v>
      </c>
      <c r="W19">
        <v>7</v>
      </c>
      <c r="Y19">
        <v>8</v>
      </c>
      <c r="AL19" s="23"/>
      <c r="AM19" s="5"/>
    </row>
    <row r="20" spans="1:39" x14ac:dyDescent="0.25">
      <c r="A20" s="4"/>
      <c r="B20" s="22"/>
      <c r="AL20" s="23"/>
      <c r="AM20" s="5"/>
    </row>
    <row r="21" spans="1:39" x14ac:dyDescent="0.25">
      <c r="A21" s="4"/>
      <c r="B21" s="22"/>
      <c r="AL21" s="23"/>
      <c r="AM21" s="5"/>
    </row>
    <row r="22" spans="1:39" x14ac:dyDescent="0.25">
      <c r="A22" s="4"/>
      <c r="B22" s="22"/>
      <c r="AL22" s="23"/>
      <c r="AM22" s="5"/>
    </row>
    <row r="23" spans="1:39" x14ac:dyDescent="0.25">
      <c r="A23" s="4"/>
      <c r="B23" s="22"/>
      <c r="AL23" s="23"/>
      <c r="AM23" s="5"/>
    </row>
    <row r="24" spans="1:39" x14ac:dyDescent="0.25">
      <c r="A24" s="4"/>
      <c r="B24" s="22"/>
      <c r="AL24" s="23"/>
      <c r="AM24" s="5"/>
    </row>
    <row r="25" spans="1:39" x14ac:dyDescent="0.25">
      <c r="A25" s="4"/>
      <c r="B25" s="22"/>
      <c r="C25" s="32" t="str" cm="1">
        <f t="array" aca="1" ref="C25" ca="1">INDEX(INDIRECT(Switch&amp;"[Name]"),Port2)</f>
        <v>UNUSED</v>
      </c>
      <c r="D25" s="33"/>
      <c r="E25" s="33"/>
      <c r="F25" s="33"/>
      <c r="G25" s="34"/>
      <c r="AC25" s="32" t="str" cm="1">
        <f t="array" aca="1" ref="AC25" ca="1">INDEX(INDIRECT(Switch&amp;"[Name]"),Port8)</f>
        <v>UNUSED</v>
      </c>
      <c r="AD25" s="33"/>
      <c r="AE25" s="33"/>
      <c r="AF25" s="33"/>
      <c r="AG25" s="34"/>
      <c r="AL25" s="23"/>
      <c r="AM25" s="5"/>
    </row>
    <row r="26" spans="1:39" x14ac:dyDescent="0.25">
      <c r="A26" s="4"/>
      <c r="B26" s="22"/>
      <c r="AL26" s="23"/>
      <c r="AM26" s="5"/>
    </row>
    <row r="27" spans="1:39" x14ac:dyDescent="0.25">
      <c r="A27" s="4"/>
      <c r="B27" s="22"/>
      <c r="AL27" s="23"/>
      <c r="AM27" s="5"/>
    </row>
    <row r="28" spans="1:39" x14ac:dyDescent="0.25">
      <c r="A28" s="4"/>
      <c r="B28" s="22"/>
      <c r="C28" s="32" t="str" cm="1">
        <f t="array" aca="1" ref="C28" ca="1">INDEX(INDIRECT(Switch&amp;"[Name]"),Port4)</f>
        <v>UNUSED</v>
      </c>
      <c r="D28" s="33"/>
      <c r="E28" s="33"/>
      <c r="F28" s="33"/>
      <c r="G28" s="34"/>
      <c r="AC28" s="32" t="str" cm="1">
        <f t="array" aca="1" ref="AC28" ca="1">INDEX(INDIRECT(Switch&amp;"[Name]"),Port6)</f>
        <v>RECEPTION PC</v>
      </c>
      <c r="AD28" s="33"/>
      <c r="AE28" s="33"/>
      <c r="AF28" s="33"/>
      <c r="AG28" s="34"/>
      <c r="AL28" s="23"/>
      <c r="AM28" s="5"/>
    </row>
    <row r="29" spans="1:39" x14ac:dyDescent="0.25">
      <c r="A29" s="4"/>
      <c r="B29" s="22"/>
      <c r="AL29" s="23"/>
      <c r="AM29" s="5"/>
    </row>
    <row r="30" spans="1:39" x14ac:dyDescent="0.25">
      <c r="A30" s="4"/>
      <c r="B30" s="24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6"/>
      <c r="AM30" s="5"/>
    </row>
    <row r="31" spans="1:39" ht="15.75" thickBot="1" x14ac:dyDescent="0.3">
      <c r="A31" s="6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8"/>
    </row>
  </sheetData>
  <mergeCells count="9">
    <mergeCell ref="AC7:AG7"/>
    <mergeCell ref="AC10:AG10"/>
    <mergeCell ref="AC25:AG25"/>
    <mergeCell ref="AC28:AG28"/>
    <mergeCell ref="Q4:S4"/>
    <mergeCell ref="C10:G10"/>
    <mergeCell ref="C25:G25"/>
    <mergeCell ref="C7:G7"/>
    <mergeCell ref="C28:G28"/>
  </mergeCells>
  <conditionalFormatting sqref="K18">
    <cfRule type="expression" dxfId="7" priority="32">
      <formula>K17="connected"</formula>
    </cfRule>
    <cfRule type="expression" dxfId="6" priority="33">
      <formula>K17="notconnect"</formula>
    </cfRule>
  </conditionalFormatting>
  <conditionalFormatting sqref="M18 O18 Q18 S18 U18 W18 Y18">
    <cfRule type="expression" dxfId="5" priority="16">
      <formula>M17="connected"</formula>
    </cfRule>
    <cfRule type="expression" dxfId="4" priority="17">
      <formula>M17="notconnect"</formula>
    </cfRule>
  </conditionalFormatting>
  <dataValidations count="2">
    <dataValidation type="list" allowBlank="1" showInputMessage="1" showErrorMessage="1" sqref="Q6:Q8" xr:uid="{0E552506-C996-4FB2-B637-CC0561E79EB0}">
      <formula1>"Core, Switch1, Switch2"</formula1>
    </dataValidation>
    <dataValidation type="list" allowBlank="1" showInputMessage="1" showErrorMessage="1" sqref="Q4:S4" xr:uid="{F2194163-6B41-45C9-9287-7A8E3D906D51}">
      <formula1>"Core, Sales, Accounts"</formula1>
    </dataValidation>
  </dataValidations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9FBD0-3A0E-463D-9420-8C8DF5142F09}">
  <dimension ref="A1:AM31"/>
  <sheetViews>
    <sheetView showGridLines="0" showRowColHeaders="0" workbookViewId="0"/>
  </sheetViews>
  <sheetFormatPr defaultColWidth="4" defaultRowHeight="15" x14ac:dyDescent="0.25"/>
  <cols>
    <col min="11" max="11" width="4" customWidth="1"/>
    <col min="12" max="12" width="1.7109375" customWidth="1"/>
    <col min="14" max="14" width="1.7109375" customWidth="1"/>
    <col min="16" max="16" width="1.7109375" customWidth="1"/>
    <col min="18" max="18" width="1.7109375" customWidth="1"/>
    <col min="20" max="20" width="1.7109375" customWidth="1"/>
    <col min="22" max="22" width="1.7109375" customWidth="1"/>
    <col min="24" max="24" width="1.7109375" customWidth="1"/>
  </cols>
  <sheetData>
    <row r="1" spans="1:39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3"/>
    </row>
    <row r="2" spans="1:39" ht="15" customHeight="1" x14ac:dyDescent="0.25">
      <c r="A2" s="4"/>
      <c r="B2" s="18"/>
      <c r="C2" s="19"/>
      <c r="D2" s="19"/>
      <c r="E2" s="19"/>
      <c r="F2" s="19"/>
      <c r="G2" s="19"/>
      <c r="H2" s="19"/>
      <c r="I2" s="20"/>
      <c r="J2" s="27" t="s">
        <v>21</v>
      </c>
      <c r="K2" s="19"/>
      <c r="L2" s="19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1"/>
      <c r="Z2" s="11"/>
      <c r="AA2" s="11"/>
      <c r="AB2" s="11"/>
      <c r="AC2" s="11"/>
      <c r="AD2" s="11"/>
      <c r="AE2" s="11"/>
      <c r="AF2" s="11"/>
      <c r="AG2" s="19"/>
      <c r="AH2" s="19"/>
      <c r="AI2" s="19"/>
      <c r="AJ2" s="19"/>
      <c r="AK2" s="19"/>
      <c r="AL2" s="21"/>
      <c r="AM2" s="5"/>
    </row>
    <row r="3" spans="1:39" ht="15" customHeight="1" x14ac:dyDescent="0.25">
      <c r="A3" s="4"/>
      <c r="B3" s="22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9"/>
      <c r="Z3" s="9"/>
      <c r="AA3" s="9"/>
      <c r="AB3" s="9"/>
      <c r="AC3" s="9"/>
      <c r="AD3" s="9"/>
      <c r="AE3" s="9"/>
      <c r="AF3" s="9"/>
      <c r="AL3" s="23"/>
      <c r="AM3" s="5"/>
    </row>
    <row r="4" spans="1:39" ht="15.75" x14ac:dyDescent="0.25">
      <c r="A4" s="4"/>
      <c r="B4" s="22"/>
      <c r="N4" t="s">
        <v>22</v>
      </c>
      <c r="O4" s="16"/>
      <c r="P4" s="16"/>
      <c r="Q4" s="29" t="s">
        <v>48</v>
      </c>
      <c r="R4" s="30"/>
      <c r="S4" s="31"/>
      <c r="AL4" s="23"/>
      <c r="AM4" s="5"/>
    </row>
    <row r="5" spans="1:39" x14ac:dyDescent="0.25">
      <c r="A5" s="4"/>
      <c r="B5" s="22"/>
      <c r="AL5" s="23"/>
      <c r="AM5" s="5"/>
    </row>
    <row r="6" spans="1:39" x14ac:dyDescent="0.25">
      <c r="A6" s="4"/>
      <c r="B6" s="22"/>
      <c r="AL6" s="23"/>
      <c r="AM6" s="5"/>
    </row>
    <row r="7" spans="1:39" x14ac:dyDescent="0.25">
      <c r="A7" s="4"/>
      <c r="B7" s="22"/>
      <c r="C7" s="32" t="str" cm="1">
        <f t="array" aca="1" ref="C7" ca="1">INDEX(INDIRECT(Switch&amp;"[Name]"),Port3)</f>
        <v>ACCOUNTS PC2</v>
      </c>
      <c r="D7" s="33"/>
      <c r="E7" s="33"/>
      <c r="F7" s="33"/>
      <c r="G7" s="34"/>
      <c r="AC7" s="32" t="str" cm="1">
        <f t="array" aca="1" ref="AC7" ca="1">INDEX(INDIRECT(Switch&amp;"[Name]"),Port5)</f>
        <v>UNUSED</v>
      </c>
      <c r="AD7" s="33"/>
      <c r="AE7" s="33"/>
      <c r="AF7" s="33"/>
      <c r="AG7" s="34"/>
      <c r="AL7" s="23"/>
      <c r="AM7" s="5"/>
    </row>
    <row r="8" spans="1:39" x14ac:dyDescent="0.25">
      <c r="A8" s="4"/>
      <c r="B8" s="22"/>
      <c r="AL8" s="23"/>
      <c r="AM8" s="5"/>
    </row>
    <row r="9" spans="1:39" x14ac:dyDescent="0.25">
      <c r="A9" s="4"/>
      <c r="B9" s="22"/>
      <c r="AL9" s="23"/>
      <c r="AM9" s="5"/>
    </row>
    <row r="10" spans="1:39" x14ac:dyDescent="0.25">
      <c r="A10" s="4"/>
      <c r="B10" s="22"/>
      <c r="C10" s="32" t="str" cm="1">
        <f t="array" aca="1" ref="C10" ca="1">INDEX(INDIRECT(Switch&amp;"[Name]"),Port1)</f>
        <v>DIRECTORS OFFICE</v>
      </c>
      <c r="D10" s="33"/>
      <c r="E10" s="33"/>
      <c r="F10" s="33"/>
      <c r="G10" s="34"/>
      <c r="AC10" s="32" t="str" cm="1">
        <f t="array" aca="1" ref="AC10" ca="1">INDEX(INDIRECT(Switch&amp;"[Name]"),Port7)</f>
        <v>ACCOUNTS PRINTER</v>
      </c>
      <c r="AD10" s="33"/>
      <c r="AE10" s="33"/>
      <c r="AF10" s="33"/>
      <c r="AG10" s="34"/>
      <c r="AL10" s="23"/>
      <c r="AM10" s="5"/>
    </row>
    <row r="11" spans="1:39" x14ac:dyDescent="0.25">
      <c r="A11" s="4"/>
      <c r="B11" s="22"/>
      <c r="AL11" s="23"/>
      <c r="AM11" s="5"/>
    </row>
    <row r="12" spans="1:39" x14ac:dyDescent="0.25">
      <c r="A12" s="4"/>
      <c r="B12" s="22"/>
      <c r="AL12" s="23"/>
      <c r="AM12" s="5"/>
    </row>
    <row r="13" spans="1:39" x14ac:dyDescent="0.25">
      <c r="A13" s="4"/>
      <c r="B13" s="22"/>
      <c r="AL13" s="23"/>
      <c r="AM13" s="5"/>
    </row>
    <row r="14" spans="1:39" x14ac:dyDescent="0.25">
      <c r="A14" s="4"/>
      <c r="B14" s="22"/>
      <c r="AL14" s="23"/>
      <c r="AM14" s="5"/>
    </row>
    <row r="15" spans="1:39" x14ac:dyDescent="0.25">
      <c r="A15" s="4"/>
      <c r="B15" s="22"/>
      <c r="AL15" s="23"/>
      <c r="AM15" s="5"/>
    </row>
    <row r="16" spans="1:39" x14ac:dyDescent="0.25">
      <c r="A16" s="4"/>
      <c r="B16" s="22"/>
      <c r="AG16" s="17"/>
      <c r="AH16" t="s">
        <v>43</v>
      </c>
      <c r="AL16" s="23"/>
      <c r="AM16" s="5"/>
    </row>
    <row r="17" spans="1:39" x14ac:dyDescent="0.25">
      <c r="A17" s="4"/>
      <c r="B17" s="22"/>
      <c r="K17" s="28" t="str" cm="1">
        <f t="array" aca="1" ref="K17" ca="1">INDEX(INDIRECT(Switch&amp;"[Status]"),Port1)</f>
        <v>notconnect</v>
      </c>
      <c r="L17" s="28"/>
      <c r="M17" s="28" t="str" cm="1">
        <f t="array" aca="1" ref="M17" ca="1">INDEX(INDIRECT(Switch&amp;"[Status]"),Port2)</f>
        <v>connected</v>
      </c>
      <c r="N17" s="28"/>
      <c r="O17" s="28" t="str" cm="1">
        <f t="array" aca="1" ref="O17" ca="1">INDEX(INDIRECT(Switch&amp;"[Status]"),Port3)</f>
        <v>notconnect</v>
      </c>
      <c r="P17" s="28"/>
      <c r="Q17" s="28" t="str" cm="1">
        <f t="array" aca="1" ref="Q17" ca="1">INDEX(INDIRECT(Switch&amp;"[Status]"),Port4)</f>
        <v>notconnect</v>
      </c>
      <c r="R17" s="28"/>
      <c r="S17" s="28" t="str" cm="1">
        <f t="array" aca="1" ref="S17" ca="1">INDEX(INDIRECT(Switch&amp;"[Status]"),Port5)</f>
        <v>disabled</v>
      </c>
      <c r="T17" s="28"/>
      <c r="U17" s="28" t="str" cm="1">
        <f t="array" aca="1" ref="U17" ca="1">INDEX(INDIRECT(Switch&amp;"[Status]"),Port6)</f>
        <v>connected</v>
      </c>
      <c r="V17" s="28"/>
      <c r="W17" s="28" t="str" cm="1">
        <f t="array" aca="1" ref="W17" ca="1">INDEX(INDIRECT(Switch&amp;"[Status]"),Port7)</f>
        <v>connected</v>
      </c>
      <c r="X17" s="28"/>
      <c r="Y17" s="28" t="str" cm="1">
        <f t="array" aca="1" ref="Y17" ca="1">INDEX(INDIRECT(Switch&amp;"[Status]"),Port8)</f>
        <v>connected</v>
      </c>
      <c r="AG17" s="13"/>
      <c r="AH17" t="s">
        <v>44</v>
      </c>
      <c r="AL17" s="23"/>
      <c r="AM17" s="5"/>
    </row>
    <row r="18" spans="1:39" x14ac:dyDescent="0.25">
      <c r="A18" s="4"/>
      <c r="B18" s="22"/>
      <c r="K18" s="15"/>
      <c r="M18" s="15"/>
      <c r="O18" s="15"/>
      <c r="Q18" s="15"/>
      <c r="S18" s="15"/>
      <c r="U18" s="15"/>
      <c r="W18" s="15"/>
      <c r="Y18" s="15"/>
      <c r="AG18" s="15"/>
      <c r="AH18" t="s">
        <v>45</v>
      </c>
      <c r="AL18" s="23"/>
      <c r="AM18" s="5"/>
    </row>
    <row r="19" spans="1:39" x14ac:dyDescent="0.25">
      <c r="A19" s="4"/>
      <c r="B19" s="22"/>
      <c r="K19">
        <v>1</v>
      </c>
      <c r="M19">
        <v>2</v>
      </c>
      <c r="O19">
        <v>3</v>
      </c>
      <c r="Q19">
        <v>4</v>
      </c>
      <c r="S19">
        <v>5</v>
      </c>
      <c r="U19">
        <v>6</v>
      </c>
      <c r="W19">
        <v>7</v>
      </c>
      <c r="Y19">
        <v>8</v>
      </c>
      <c r="AL19" s="23"/>
      <c r="AM19" s="5"/>
    </row>
    <row r="20" spans="1:39" x14ac:dyDescent="0.25">
      <c r="A20" s="4"/>
      <c r="B20" s="22"/>
      <c r="AL20" s="23"/>
      <c r="AM20" s="5"/>
    </row>
    <row r="21" spans="1:39" x14ac:dyDescent="0.25">
      <c r="A21" s="4"/>
      <c r="B21" s="22"/>
      <c r="AL21" s="23"/>
      <c r="AM21" s="5"/>
    </row>
    <row r="22" spans="1:39" x14ac:dyDescent="0.25">
      <c r="A22" s="4"/>
      <c r="B22" s="22"/>
      <c r="AL22" s="23"/>
      <c r="AM22" s="5"/>
    </row>
    <row r="23" spans="1:39" x14ac:dyDescent="0.25">
      <c r="A23" s="4"/>
      <c r="B23" s="22"/>
      <c r="AL23" s="23"/>
      <c r="AM23" s="5"/>
    </row>
    <row r="24" spans="1:39" x14ac:dyDescent="0.25">
      <c r="A24" s="4"/>
      <c r="B24" s="22"/>
      <c r="AL24" s="23"/>
      <c r="AM24" s="5"/>
    </row>
    <row r="25" spans="1:39" x14ac:dyDescent="0.25">
      <c r="A25" s="4"/>
      <c r="B25" s="22"/>
      <c r="C25" s="32" t="str" cm="1">
        <f t="array" aca="1" ref="C25" ca="1">INDEX(INDIRECT(Switch&amp;"[Name]"),Port2)</f>
        <v>ACCOUNTS PC1</v>
      </c>
      <c r="D25" s="33"/>
      <c r="E25" s="33"/>
      <c r="F25" s="33"/>
      <c r="G25" s="34"/>
      <c r="AC25" s="32" t="str" cm="1">
        <f t="array" aca="1" ref="AC25" ca="1">INDEX(INDIRECT(Switch&amp;"[Name]"),Port8)</f>
        <v>CORE SWITCH</v>
      </c>
      <c r="AD25" s="33"/>
      <c r="AE25" s="33"/>
      <c r="AF25" s="33"/>
      <c r="AG25" s="34"/>
      <c r="AL25" s="23"/>
      <c r="AM25" s="5"/>
    </row>
    <row r="26" spans="1:39" x14ac:dyDescent="0.25">
      <c r="A26" s="4"/>
      <c r="B26" s="22"/>
      <c r="AL26" s="23"/>
      <c r="AM26" s="5"/>
    </row>
    <row r="27" spans="1:39" x14ac:dyDescent="0.25">
      <c r="A27" s="4"/>
      <c r="B27" s="22"/>
      <c r="AL27" s="23"/>
      <c r="AM27" s="5"/>
    </row>
    <row r="28" spans="1:39" x14ac:dyDescent="0.25">
      <c r="A28" s="4"/>
      <c r="B28" s="22"/>
      <c r="C28" s="32" t="str" cm="1">
        <f t="array" aca="1" ref="C28" ca="1">INDEX(INDIRECT(Switch&amp;"[Name]"),Port4)</f>
        <v>ACCOUNTS PC3</v>
      </c>
      <c r="D28" s="33"/>
      <c r="E28" s="33"/>
      <c r="F28" s="33"/>
      <c r="G28" s="34"/>
      <c r="AC28" s="32" t="str" cm="1">
        <f t="array" aca="1" ref="AC28" ca="1">INDEX(INDIRECT(Switch&amp;"[Name]"),Port6)</f>
        <v>ACCOUNTS WAP</v>
      </c>
      <c r="AD28" s="33"/>
      <c r="AE28" s="33"/>
      <c r="AF28" s="33"/>
      <c r="AG28" s="34"/>
      <c r="AL28" s="23"/>
      <c r="AM28" s="5"/>
    </row>
    <row r="29" spans="1:39" x14ac:dyDescent="0.25">
      <c r="A29" s="4"/>
      <c r="B29" s="22"/>
      <c r="AL29" s="23"/>
      <c r="AM29" s="5"/>
    </row>
    <row r="30" spans="1:39" x14ac:dyDescent="0.25">
      <c r="A30" s="4"/>
      <c r="B30" s="24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6"/>
      <c r="AM30" s="5"/>
    </row>
    <row r="31" spans="1:39" ht="15.75" thickBot="1" x14ac:dyDescent="0.3">
      <c r="A31" s="6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8"/>
    </row>
  </sheetData>
  <mergeCells count="9">
    <mergeCell ref="C28:G28"/>
    <mergeCell ref="AC28:AG28"/>
    <mergeCell ref="Q4:S4"/>
    <mergeCell ref="C7:G7"/>
    <mergeCell ref="AC7:AG7"/>
    <mergeCell ref="C10:G10"/>
    <mergeCell ref="AC10:AG10"/>
    <mergeCell ref="C25:G25"/>
    <mergeCell ref="AC25:AG25"/>
  </mergeCells>
  <conditionalFormatting sqref="K18">
    <cfRule type="expression" dxfId="3" priority="3">
      <formula>K17="connected"</formula>
    </cfRule>
    <cfRule type="expression" dxfId="2" priority="4">
      <formula>K17="notconnect"</formula>
    </cfRule>
  </conditionalFormatting>
  <conditionalFormatting sqref="M18 O18 Q18 S18 U18 W18 Y18">
    <cfRule type="expression" dxfId="1" priority="1">
      <formula>M17="connected"</formula>
    </cfRule>
    <cfRule type="expression" dxfId="0" priority="2">
      <formula>M17="notconnect"</formula>
    </cfRule>
  </conditionalFormatting>
  <dataValidations count="2">
    <dataValidation type="list" allowBlank="1" showInputMessage="1" showErrorMessage="1" sqref="Q4:S4" xr:uid="{95C475F6-827F-4406-BD81-FBD4931BD89B}">
      <formula1>"Core, Sales, Accounts"</formula1>
    </dataValidation>
    <dataValidation type="list" allowBlank="1" showInputMessage="1" showErrorMessage="1" sqref="Q6:Q8" xr:uid="{8F8EF700-201C-48E0-A645-1AD31CEDD26D}">
      <formula1>"Core, Switch1, Switch2"</formula1>
    </dataValidation>
  </dataValidations>
  <pageMargins left="0.25" right="0.25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18CF3-E873-4CF4-ABBF-0B2D6041B856}">
  <dimension ref="A1:G9"/>
  <sheetViews>
    <sheetView workbookViewId="0">
      <selection activeCell="B7" sqref="B7"/>
    </sheetView>
  </sheetViews>
  <sheetFormatPr defaultRowHeight="15" x14ac:dyDescent="0.25"/>
  <cols>
    <col min="2" max="2" width="17.140625" customWidth="1"/>
    <col min="3" max="3" width="10.140625" bestFit="1" customWidth="1"/>
    <col min="7" max="7" width="18.140625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 t="s">
        <v>24</v>
      </c>
      <c r="C2" t="s">
        <v>8</v>
      </c>
      <c r="D2" t="s">
        <v>9</v>
      </c>
      <c r="E2" t="s">
        <v>10</v>
      </c>
      <c r="F2" t="s">
        <v>14</v>
      </c>
      <c r="G2" t="s">
        <v>11</v>
      </c>
    </row>
    <row r="3" spans="1:7" x14ac:dyDescent="0.25">
      <c r="A3" t="s">
        <v>12</v>
      </c>
      <c r="B3" t="s">
        <v>32</v>
      </c>
      <c r="C3" t="s">
        <v>13</v>
      </c>
      <c r="D3">
        <v>1</v>
      </c>
      <c r="E3" t="s">
        <v>14</v>
      </c>
      <c r="F3" t="s">
        <v>14</v>
      </c>
      <c r="G3" t="s">
        <v>11</v>
      </c>
    </row>
    <row r="4" spans="1:7" x14ac:dyDescent="0.25">
      <c r="A4" t="s">
        <v>15</v>
      </c>
      <c r="B4" t="s">
        <v>46</v>
      </c>
      <c r="C4" t="s">
        <v>8</v>
      </c>
      <c r="D4" t="s">
        <v>9</v>
      </c>
      <c r="E4" t="s">
        <v>10</v>
      </c>
      <c r="F4" t="s">
        <v>14</v>
      </c>
      <c r="G4" t="s">
        <v>11</v>
      </c>
    </row>
    <row r="5" spans="1:7" x14ac:dyDescent="0.25">
      <c r="A5" t="s">
        <v>16</v>
      </c>
      <c r="B5" t="s">
        <v>32</v>
      </c>
      <c r="C5" t="s">
        <v>13</v>
      </c>
      <c r="D5">
        <v>1</v>
      </c>
      <c r="E5" t="s">
        <v>14</v>
      </c>
      <c r="F5" t="s">
        <v>14</v>
      </c>
      <c r="G5" t="s">
        <v>11</v>
      </c>
    </row>
    <row r="6" spans="1:7" x14ac:dyDescent="0.25">
      <c r="A6" t="s">
        <v>17</v>
      </c>
      <c r="B6" t="s">
        <v>47</v>
      </c>
      <c r="C6" t="s">
        <v>8</v>
      </c>
      <c r="D6" t="s">
        <v>9</v>
      </c>
      <c r="E6" t="s">
        <v>10</v>
      </c>
      <c r="F6" t="s">
        <v>14</v>
      </c>
      <c r="G6" t="s">
        <v>11</v>
      </c>
    </row>
    <row r="7" spans="1:7" x14ac:dyDescent="0.25">
      <c r="A7" t="s">
        <v>18</v>
      </c>
      <c r="B7" t="s">
        <v>36</v>
      </c>
      <c r="C7" t="s">
        <v>8</v>
      </c>
      <c r="D7">
        <v>1</v>
      </c>
      <c r="E7" t="s">
        <v>14</v>
      </c>
      <c r="F7" t="s">
        <v>14</v>
      </c>
      <c r="G7" t="s">
        <v>11</v>
      </c>
    </row>
    <row r="8" spans="1:7" x14ac:dyDescent="0.25">
      <c r="A8" t="s">
        <v>19</v>
      </c>
      <c r="B8" t="s">
        <v>30</v>
      </c>
      <c r="C8" t="s">
        <v>8</v>
      </c>
      <c r="D8">
        <v>1</v>
      </c>
      <c r="E8" t="s">
        <v>14</v>
      </c>
      <c r="F8" t="s">
        <v>14</v>
      </c>
      <c r="G8" t="s">
        <v>11</v>
      </c>
    </row>
    <row r="9" spans="1:7" x14ac:dyDescent="0.25">
      <c r="A9" t="s">
        <v>20</v>
      </c>
      <c r="B9" t="s">
        <v>32</v>
      </c>
      <c r="C9" t="s">
        <v>13</v>
      </c>
      <c r="D9">
        <v>1</v>
      </c>
      <c r="E9" t="s">
        <v>14</v>
      </c>
      <c r="F9" t="s">
        <v>14</v>
      </c>
      <c r="G9" t="s">
        <v>11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1A33-7F3B-4797-AE4D-5259C9E840B1}">
  <dimension ref="A1:G9"/>
  <sheetViews>
    <sheetView workbookViewId="0">
      <selection activeCell="A6" sqref="A6"/>
    </sheetView>
  </sheetViews>
  <sheetFormatPr defaultRowHeight="15" x14ac:dyDescent="0.25"/>
  <cols>
    <col min="1" max="1" width="7.28515625" bestFit="1" customWidth="1"/>
    <col min="2" max="2" width="20.7109375" bestFit="1" customWidth="1"/>
    <col min="3" max="3" width="10.140625" bestFit="1" customWidth="1"/>
    <col min="4" max="4" width="7.140625" bestFit="1" customWidth="1"/>
    <col min="5" max="5" width="9.7109375" bestFit="1" customWidth="1"/>
    <col min="6" max="6" width="9" bestFit="1" customWidth="1"/>
    <col min="7" max="7" width="18.140625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 t="s">
        <v>25</v>
      </c>
      <c r="C2" t="s">
        <v>8</v>
      </c>
      <c r="D2" t="s">
        <v>9</v>
      </c>
      <c r="E2" t="s">
        <v>10</v>
      </c>
      <c r="F2" t="s">
        <v>14</v>
      </c>
      <c r="G2" t="s">
        <v>11</v>
      </c>
    </row>
    <row r="3" spans="1:7" x14ac:dyDescent="0.25">
      <c r="A3" t="s">
        <v>12</v>
      </c>
      <c r="B3" t="s">
        <v>27</v>
      </c>
      <c r="C3" s="14" t="s">
        <v>35</v>
      </c>
      <c r="D3">
        <v>1</v>
      </c>
      <c r="E3" t="s">
        <v>14</v>
      </c>
      <c r="F3" t="s">
        <v>14</v>
      </c>
      <c r="G3" t="s">
        <v>11</v>
      </c>
    </row>
    <row r="4" spans="1:7" x14ac:dyDescent="0.25">
      <c r="A4" t="s">
        <v>15</v>
      </c>
      <c r="B4" t="s">
        <v>28</v>
      </c>
      <c r="C4" t="s">
        <v>8</v>
      </c>
      <c r="D4" t="s">
        <v>9</v>
      </c>
      <c r="E4" t="s">
        <v>10</v>
      </c>
      <c r="F4" t="s">
        <v>14</v>
      </c>
      <c r="G4" t="s">
        <v>11</v>
      </c>
    </row>
    <row r="5" spans="1:7" x14ac:dyDescent="0.25">
      <c r="A5" t="s">
        <v>16</v>
      </c>
      <c r="B5" t="s">
        <v>31</v>
      </c>
      <c r="C5" s="14" t="s">
        <v>35</v>
      </c>
      <c r="D5">
        <v>1</v>
      </c>
      <c r="E5" t="s">
        <v>14</v>
      </c>
      <c r="F5" t="s">
        <v>14</v>
      </c>
      <c r="G5" t="s">
        <v>11</v>
      </c>
    </row>
    <row r="6" spans="1:7" x14ac:dyDescent="0.25">
      <c r="A6" t="s">
        <v>17</v>
      </c>
      <c r="B6" t="s">
        <v>34</v>
      </c>
      <c r="C6" t="s">
        <v>8</v>
      </c>
      <c r="D6">
        <v>1</v>
      </c>
      <c r="E6" t="s">
        <v>10</v>
      </c>
      <c r="F6" t="s">
        <v>14</v>
      </c>
      <c r="G6" t="s">
        <v>11</v>
      </c>
    </row>
    <row r="7" spans="1:7" x14ac:dyDescent="0.25">
      <c r="A7" t="s">
        <v>18</v>
      </c>
      <c r="B7" t="s">
        <v>29</v>
      </c>
      <c r="C7" t="s">
        <v>8</v>
      </c>
      <c r="D7">
        <v>1</v>
      </c>
      <c r="E7" t="s">
        <v>14</v>
      </c>
      <c r="F7" t="s">
        <v>14</v>
      </c>
      <c r="G7" t="s">
        <v>11</v>
      </c>
    </row>
    <row r="8" spans="1:7" x14ac:dyDescent="0.25">
      <c r="A8" t="s">
        <v>19</v>
      </c>
      <c r="B8" t="s">
        <v>33</v>
      </c>
      <c r="C8" t="s">
        <v>8</v>
      </c>
      <c r="D8">
        <v>1</v>
      </c>
      <c r="E8" t="s">
        <v>14</v>
      </c>
      <c r="F8" t="s">
        <v>14</v>
      </c>
      <c r="G8" t="s">
        <v>11</v>
      </c>
    </row>
    <row r="9" spans="1:7" x14ac:dyDescent="0.25">
      <c r="A9" t="s">
        <v>20</v>
      </c>
      <c r="B9" t="s">
        <v>26</v>
      </c>
      <c r="C9" t="s">
        <v>13</v>
      </c>
      <c r="D9">
        <v>1</v>
      </c>
      <c r="E9" t="s">
        <v>14</v>
      </c>
      <c r="F9" t="s">
        <v>14</v>
      </c>
      <c r="G9" t="s">
        <v>11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AE5F0-C433-4BAA-B5E4-01B0E31CCAE4}">
  <dimension ref="A1:G9"/>
  <sheetViews>
    <sheetView workbookViewId="0">
      <selection activeCell="B6" sqref="B6"/>
    </sheetView>
  </sheetViews>
  <sheetFormatPr defaultRowHeight="15" x14ac:dyDescent="0.25"/>
  <cols>
    <col min="1" max="1" width="7.28515625" bestFit="1" customWidth="1"/>
    <col min="2" max="2" width="18.7109375" bestFit="1" customWidth="1"/>
    <col min="3" max="3" width="12.42578125" bestFit="1" customWidth="1"/>
    <col min="4" max="4" width="7.140625" bestFit="1" customWidth="1"/>
    <col min="5" max="5" width="9.7109375" bestFit="1" customWidth="1"/>
    <col min="6" max="6" width="9" bestFit="1" customWidth="1"/>
    <col min="7" max="7" width="18.140625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 t="s">
        <v>42</v>
      </c>
      <c r="C2" t="s">
        <v>35</v>
      </c>
      <c r="D2" t="s">
        <v>9</v>
      </c>
      <c r="E2" t="s">
        <v>10</v>
      </c>
      <c r="F2" t="s">
        <v>14</v>
      </c>
      <c r="G2" t="s">
        <v>11</v>
      </c>
    </row>
    <row r="3" spans="1:7" x14ac:dyDescent="0.25">
      <c r="A3" t="s">
        <v>12</v>
      </c>
      <c r="B3" t="s">
        <v>37</v>
      </c>
      <c r="C3" s="14" t="s">
        <v>8</v>
      </c>
      <c r="D3">
        <v>1</v>
      </c>
      <c r="E3" t="s">
        <v>14</v>
      </c>
      <c r="F3" t="s">
        <v>14</v>
      </c>
      <c r="G3" t="s">
        <v>11</v>
      </c>
    </row>
    <row r="4" spans="1:7" x14ac:dyDescent="0.25">
      <c r="A4" t="s">
        <v>15</v>
      </c>
      <c r="B4" t="s">
        <v>38</v>
      </c>
      <c r="C4" t="s">
        <v>35</v>
      </c>
      <c r="D4" t="s">
        <v>9</v>
      </c>
      <c r="E4" t="s">
        <v>10</v>
      </c>
      <c r="F4" t="s">
        <v>14</v>
      </c>
      <c r="G4" t="s">
        <v>11</v>
      </c>
    </row>
    <row r="5" spans="1:7" x14ac:dyDescent="0.25">
      <c r="A5" t="s">
        <v>16</v>
      </c>
      <c r="B5" t="s">
        <v>39</v>
      </c>
      <c r="C5" s="14" t="s">
        <v>35</v>
      </c>
      <c r="D5">
        <v>1</v>
      </c>
      <c r="E5" t="s">
        <v>14</v>
      </c>
      <c r="F5" t="s">
        <v>14</v>
      </c>
      <c r="G5" t="s">
        <v>11</v>
      </c>
    </row>
    <row r="6" spans="1:7" x14ac:dyDescent="0.25">
      <c r="A6" t="s">
        <v>17</v>
      </c>
      <c r="B6" t="s">
        <v>32</v>
      </c>
      <c r="C6" t="s">
        <v>13</v>
      </c>
      <c r="D6">
        <v>1</v>
      </c>
      <c r="E6" t="s">
        <v>10</v>
      </c>
      <c r="F6" t="s">
        <v>14</v>
      </c>
      <c r="G6" t="s">
        <v>11</v>
      </c>
    </row>
    <row r="7" spans="1:7" x14ac:dyDescent="0.25">
      <c r="A7" t="s">
        <v>18</v>
      </c>
      <c r="B7" t="s">
        <v>40</v>
      </c>
      <c r="C7" t="s">
        <v>8</v>
      </c>
      <c r="D7">
        <v>1</v>
      </c>
      <c r="E7" t="s">
        <v>14</v>
      </c>
      <c r="F7" t="s">
        <v>14</v>
      </c>
      <c r="G7" t="s">
        <v>11</v>
      </c>
    </row>
    <row r="8" spans="1:7" x14ac:dyDescent="0.25">
      <c r="A8" t="s">
        <v>19</v>
      </c>
      <c r="B8" t="s">
        <v>41</v>
      </c>
      <c r="C8" t="s">
        <v>8</v>
      </c>
      <c r="D8">
        <v>1</v>
      </c>
      <c r="E8" t="s">
        <v>14</v>
      </c>
      <c r="F8" t="s">
        <v>14</v>
      </c>
      <c r="G8" t="s">
        <v>11</v>
      </c>
    </row>
    <row r="9" spans="1:7" x14ac:dyDescent="0.25">
      <c r="A9" t="s">
        <v>20</v>
      </c>
      <c r="B9" t="s">
        <v>26</v>
      </c>
      <c r="C9" t="s">
        <v>8</v>
      </c>
      <c r="D9">
        <v>1</v>
      </c>
      <c r="E9" t="s">
        <v>14</v>
      </c>
      <c r="F9" t="s">
        <v>14</v>
      </c>
      <c r="G9" t="s">
        <v>11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18</vt:i4>
      </vt:variant>
    </vt:vector>
  </HeadingPairs>
  <TitlesOfParts>
    <vt:vector size="23" baseType="lpstr">
      <vt:lpstr>Drawing1</vt:lpstr>
      <vt:lpstr>Drawing2</vt:lpstr>
      <vt:lpstr>Core</vt:lpstr>
      <vt:lpstr>Sales</vt:lpstr>
      <vt:lpstr>Accounts</vt:lpstr>
      <vt:lpstr>Drawing2!Port1</vt:lpstr>
      <vt:lpstr>Port1</vt:lpstr>
      <vt:lpstr>Drawing2!Port2</vt:lpstr>
      <vt:lpstr>Port2</vt:lpstr>
      <vt:lpstr>Drawing2!Port3</vt:lpstr>
      <vt:lpstr>Port3</vt:lpstr>
      <vt:lpstr>Drawing2!Port4</vt:lpstr>
      <vt:lpstr>Port4</vt:lpstr>
      <vt:lpstr>Drawing2!Port5</vt:lpstr>
      <vt:lpstr>Port5</vt:lpstr>
      <vt:lpstr>Drawing2!Port6</vt:lpstr>
      <vt:lpstr>Port6</vt:lpstr>
      <vt:lpstr>Drawing2!Port7</vt:lpstr>
      <vt:lpstr>Port7</vt:lpstr>
      <vt:lpstr>Drawing2!Port8</vt:lpstr>
      <vt:lpstr>Port8</vt:lpstr>
      <vt:lpstr>Drawing2!Switch</vt:lpstr>
      <vt:lpstr>Switch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Nitin Mehta</dc:creator>
  <cp:lastModifiedBy>Nitin Mehta</cp:lastModifiedBy>
  <cp:lastPrinted>2025-07-20T13:35:52Z</cp:lastPrinted>
  <dcterms:created xsi:type="dcterms:W3CDTF">2025-07-20T09:50:54Z</dcterms:created>
  <dcterms:modified xsi:type="dcterms:W3CDTF">2025-08-10T01:51:51Z</dcterms:modified>
</cp:coreProperties>
</file>